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jects\htc_others\_image_basic_strategy\collections_ww2\"/>
    </mc:Choice>
  </mc:AlternateContent>
  <bookViews>
    <workbookView xWindow="0" yWindow="0" windowWidth="19200" windowHeight="12180" activeTab="1"/>
  </bookViews>
  <sheets>
    <sheet name="Tanks&amp;Guns" sheetId="1" r:id="rId1"/>
    <sheet name="ships" sheetId="2" r:id="rId2"/>
    <sheet name="planes" sheetId="3" r:id="rId3"/>
  </sheets>
  <calcPr calcId="152511"/>
</workbook>
</file>

<file path=xl/calcChain.xml><?xml version="1.0" encoding="utf-8"?>
<calcChain xmlns="http://schemas.openxmlformats.org/spreadsheetml/2006/main">
  <c r="V41" i="1" l="1"/>
  <c r="T41" i="1"/>
  <c r="Q41" i="1"/>
  <c r="O41" i="1"/>
  <c r="O37" i="1" l="1"/>
  <c r="Q37" i="1"/>
  <c r="T37" i="1"/>
  <c r="V37" i="1"/>
  <c r="O38" i="1"/>
  <c r="Q38" i="1"/>
  <c r="T38" i="1"/>
  <c r="V38" i="1"/>
  <c r="O39" i="1"/>
  <c r="Q39" i="1"/>
  <c r="T39" i="1"/>
  <c r="V39" i="1"/>
  <c r="V40" i="1"/>
  <c r="T40" i="1"/>
  <c r="Q40" i="1"/>
  <c r="O40" i="1"/>
  <c r="V28" i="1" l="1"/>
  <c r="V27" i="1"/>
  <c r="V29" i="1"/>
  <c r="V30" i="1"/>
  <c r="V31" i="1"/>
  <c r="V33" i="1"/>
  <c r="V34" i="1"/>
  <c r="V32" i="1"/>
  <c r="T28" i="1"/>
  <c r="T29" i="1"/>
  <c r="T30" i="1"/>
  <c r="T31" i="1"/>
  <c r="T32" i="1"/>
  <c r="T33" i="1"/>
  <c r="T34" i="1"/>
  <c r="T27" i="1"/>
  <c r="Q28" i="1"/>
  <c r="Q29" i="1"/>
  <c r="Q30" i="1"/>
  <c r="Q31" i="1"/>
  <c r="Q32" i="1"/>
  <c r="Q33" i="1"/>
  <c r="Q34" i="1"/>
  <c r="Q27" i="1"/>
  <c r="O28" i="1"/>
  <c r="O29" i="1"/>
  <c r="O30" i="1"/>
  <c r="O31" i="1"/>
  <c r="O32" i="1"/>
  <c r="O33" i="1"/>
  <c r="O34" i="1"/>
  <c r="O27" i="1"/>
  <c r="V23" i="1" l="1"/>
  <c r="V22" i="1"/>
  <c r="T23" i="1"/>
  <c r="Q23" i="1"/>
  <c r="O23" i="1"/>
  <c r="V4" i="1"/>
  <c r="T4" i="1"/>
  <c r="Q4" i="1"/>
  <c r="O4" i="1"/>
  <c r="V25" i="1" l="1"/>
  <c r="T25" i="1"/>
  <c r="Q25" i="1"/>
  <c r="O25" i="1"/>
  <c r="V10" i="1" l="1"/>
  <c r="T10" i="1"/>
  <c r="Q10" i="1"/>
  <c r="O10" i="1"/>
  <c r="O21" i="1" l="1"/>
  <c r="O22" i="1"/>
  <c r="O24" i="1"/>
  <c r="O3" i="1"/>
  <c r="O5" i="1"/>
  <c r="O6" i="1"/>
  <c r="O7" i="1"/>
  <c r="O8" i="1"/>
  <c r="O9" i="1"/>
  <c r="O11" i="1"/>
  <c r="O12" i="1"/>
  <c r="O13" i="1"/>
  <c r="O14" i="1"/>
  <c r="O15" i="1"/>
  <c r="O16" i="1"/>
  <c r="O17" i="1"/>
  <c r="Q21" i="1"/>
  <c r="Q22" i="1"/>
  <c r="Q24" i="1"/>
  <c r="Q5" i="1"/>
  <c r="Q6" i="1"/>
  <c r="Q7" i="1"/>
  <c r="Q8" i="1"/>
  <c r="Q9" i="1"/>
  <c r="Q11" i="1"/>
  <c r="Q12" i="1"/>
  <c r="Q13" i="1"/>
  <c r="Q14" i="1"/>
  <c r="Q15" i="1"/>
  <c r="Q16" i="1"/>
  <c r="Q17" i="1"/>
  <c r="Q3" i="1"/>
  <c r="T11" i="1"/>
  <c r="V11" i="1"/>
  <c r="V6" i="1"/>
  <c r="T6" i="1"/>
  <c r="T21" i="1" l="1"/>
  <c r="T22" i="1"/>
  <c r="T24" i="1"/>
  <c r="T5" i="1"/>
  <c r="T7" i="1"/>
  <c r="T8" i="1"/>
  <c r="T9" i="1"/>
  <c r="T12" i="1"/>
  <c r="T13" i="1"/>
  <c r="T14" i="1"/>
  <c r="T15" i="1"/>
  <c r="T16" i="1"/>
  <c r="T17" i="1"/>
  <c r="T3" i="1"/>
  <c r="V21" i="1"/>
  <c r="V24" i="1"/>
  <c r="V3" i="1"/>
  <c r="V5" i="1"/>
  <c r="V7" i="1"/>
  <c r="V8" i="1"/>
  <c r="V9" i="1"/>
  <c r="V12" i="1"/>
  <c r="V13" i="1"/>
  <c r="V14" i="1"/>
  <c r="V15" i="1"/>
  <c r="V16" i="1"/>
  <c r="V17" i="1"/>
  <c r="M19" i="2"/>
  <c r="M18" i="2"/>
  <c r="M17" i="2"/>
  <c r="M16" i="2"/>
  <c r="M15" i="2"/>
  <c r="M14" i="2"/>
  <c r="M13" i="2"/>
  <c r="M11" i="2"/>
  <c r="M10" i="2"/>
  <c r="M9" i="2"/>
  <c r="M8" i="2"/>
  <c r="M7" i="2"/>
  <c r="M6" i="2"/>
  <c r="M5" i="2"/>
  <c r="M4" i="2"/>
  <c r="M3" i="2"/>
  <c r="M2" i="2"/>
</calcChain>
</file>

<file path=xl/sharedStrings.xml><?xml version="1.0" encoding="utf-8"?>
<sst xmlns="http://schemas.openxmlformats.org/spreadsheetml/2006/main" count="297" uniqueCount="175">
  <si>
    <t>shoot range (m)</t>
  </si>
  <si>
    <t>weight (tons)</t>
  </si>
  <si>
    <t>armor mm</t>
  </si>
  <si>
    <t>gun dia</t>
  </si>
  <si>
    <t>speed</t>
  </si>
  <si>
    <t>range calculator</t>
  </si>
  <si>
    <t>range</t>
  </si>
  <si>
    <t>cost</t>
  </si>
  <si>
    <t>hp</t>
  </si>
  <si>
    <t>armor</t>
  </si>
  <si>
    <t>power</t>
  </si>
  <si>
    <t>bonus</t>
  </si>
  <si>
    <t>Tanks</t>
  </si>
  <si>
    <t>GER</t>
  </si>
  <si>
    <t>tiger 3000</t>
  </si>
  <si>
    <t>US</t>
  </si>
  <si>
    <t>sherman 2000</t>
  </si>
  <si>
    <t>panther 2-3000</t>
  </si>
  <si>
    <t>RU</t>
  </si>
  <si>
    <t>T-34</t>
  </si>
  <si>
    <t>M3 Stuart</t>
  </si>
  <si>
    <t>BT-7</t>
  </si>
  <si>
    <t>panzer II</t>
  </si>
  <si>
    <t>Hellcat</t>
  </si>
  <si>
    <t>M26 Pershing</t>
  </si>
  <si>
    <t>KV-1</t>
  </si>
  <si>
    <t>AA</t>
  </si>
  <si>
    <t>85 mm air defense gun M1939</t>
  </si>
  <si>
    <t>88 ground: 15000</t>
  </si>
  <si>
    <t>Howitzers</t>
  </si>
  <si>
    <t>105howitzer : 11 000</t>
  </si>
  <si>
    <t>155howtzer: 23 000</t>
  </si>
  <si>
    <t>Hummel (howitzer)</t>
  </si>
  <si>
    <t>M1 155 mm Long Tom</t>
  </si>
  <si>
    <t>T19 Howitzer Motor Carriage</t>
  </si>
  <si>
    <t>M7 Priest (howitzer, tank chassis)</t>
  </si>
  <si>
    <t>M8 Scott(howitzer, tank chassis)</t>
  </si>
  <si>
    <t>203 mm howitzer M1931 (B-4)</t>
  </si>
  <si>
    <t>152 mm howitzer-gun M1937 (ML-20)</t>
  </si>
  <si>
    <t>122 mm howitzer M1938 (M-30)</t>
  </si>
  <si>
    <t>Others</t>
  </si>
  <si>
    <t>katyusha</t>
  </si>
  <si>
    <t>Zis6 Armor</t>
  </si>
  <si>
    <t>Ger</t>
  </si>
  <si>
    <t>at rifle 100-400</t>
  </si>
  <si>
    <t>15 kg</t>
  </si>
  <si>
    <t>17 kg</t>
  </si>
  <si>
    <t>ZIS-6= Soviet Transport Truck</t>
  </si>
  <si>
    <t>PzIII and II can get double action</t>
  </si>
  <si>
    <t>longest shoot range (m)</t>
  </si>
  <si>
    <t>weight</t>
  </si>
  <si>
    <t>lexington aircraft. Carrier</t>
  </si>
  <si>
    <t>planes -70% ships+300%</t>
  </si>
  <si>
    <t>fletcher destroyer</t>
  </si>
  <si>
    <t>subs +100% ships+200% battl/carrier +400%</t>
  </si>
  <si>
    <t>sumner destroyer</t>
  </si>
  <si>
    <t>subs +300% ships+200% battl/carrier +400%</t>
  </si>
  <si>
    <t>12x23 000 (mark 4)
21x20 000 (51 caliber)
3000 (torrpedo)</t>
  </si>
  <si>
    <t>planes -70% ships+600% battl/carrier +800%</t>
  </si>
  <si>
    <t>9x27 000 (55 caliber)
8x13 000 (21 caliber)
5500 (torrpedo)</t>
  </si>
  <si>
    <t>planes -70% ships+300% battl/carrier +500%</t>
  </si>
  <si>
    <t>Graf Zeppelin-class aircraft carrier</t>
  </si>
  <si>
    <t>battl. Bismark</t>
  </si>
  <si>
    <t>cruiser Deutschland</t>
  </si>
  <si>
    <t>Type 1934A-class destroyer</t>
  </si>
  <si>
    <t>Elbing-class torpedo boat</t>
  </si>
  <si>
    <t>Soviets had no aircraft carriers.</t>
  </si>
  <si>
    <t>Gangut-class battleship</t>
  </si>
  <si>
    <t>Kirov-class cruiser</t>
  </si>
  <si>
    <t>Soobrazitelnyy-class destroyer</t>
  </si>
  <si>
    <t>Gnevny-class_destroyer</t>
  </si>
  <si>
    <t>gato submarine</t>
  </si>
  <si>
    <t>40/17</t>
  </si>
  <si>
    <t>4/2</t>
  </si>
  <si>
    <t>ships+200% carrier+battl +900%</t>
  </si>
  <si>
    <t>type VII uboats</t>
  </si>
  <si>
    <t>33/14</t>
  </si>
  <si>
    <t>Shchuka-class submarine</t>
  </si>
  <si>
    <t>23/11</t>
  </si>
  <si>
    <t>3/2</t>
  </si>
  <si>
    <t>uboat torpedo</t>
  </si>
  <si>
    <t>http://www.militaryfactory.com/armor/self-propelled-guns.asp</t>
  </si>
  <si>
    <t>Nation</t>
  </si>
  <si>
    <t>type</t>
  </si>
  <si>
    <t>speed (km/h)</t>
  </si>
  <si>
    <t>gun count</t>
  </si>
  <si>
    <t>bomb weight (kg)</t>
  </si>
  <si>
    <t>armor/hp</t>
  </si>
  <si>
    <t>attack</t>
  </si>
  <si>
    <t>Wildcat</t>
  </si>
  <si>
    <t>High Armor, High Hp</t>
  </si>
  <si>
    <t>Medium Attack</t>
  </si>
  <si>
    <t>planes +100%</t>
  </si>
  <si>
    <t>Corsair</t>
  </si>
  <si>
    <t>High HP less than Wildcat, Medium Armor</t>
  </si>
  <si>
    <t>Medium Attack less than wildcat</t>
  </si>
  <si>
    <t>buldings+300 others +100% ships +200% carrier +800%</t>
  </si>
  <si>
    <t>Messerschmitt BF109</t>
  </si>
  <si>
    <t>High HP more than wildcat, Medium Armor more than corsair</t>
  </si>
  <si>
    <t>High Attack</t>
  </si>
  <si>
    <t>Focke-Wulf Fw 190</t>
  </si>
  <si>
    <t>Small Sight, High Armor, Medium HP</t>
  </si>
  <si>
    <t>Medium Attack more than wildcat</t>
  </si>
  <si>
    <t>RUS</t>
  </si>
  <si>
    <t>Yakolev Yak-1</t>
  </si>
  <si>
    <t>Low HP more than bombers, High Armor more than MeBF</t>
  </si>
  <si>
    <t>air +100%</t>
  </si>
  <si>
    <t>IL-2</t>
  </si>
  <si>
    <t>High Armor less than Focke-Wulf, Medium HP more than Focke-wulf</t>
  </si>
  <si>
    <t>Tupolev Tu-2</t>
  </si>
  <si>
    <t>Medium HP more than Focke-wulf, Low Armor</t>
  </si>
  <si>
    <t>Medium Attack more than Junker</t>
  </si>
  <si>
    <t>tanks +600, buldings+1000% ships +1500% carrier +3000%</t>
  </si>
  <si>
    <t>B17 Flying Fortress</t>
  </si>
  <si>
    <t>Low Armor, Low Hp</t>
  </si>
  <si>
    <t>Junker Ju87</t>
  </si>
  <si>
    <t>Medium Armor less than corsair, Medium HP less than Focke-wulf</t>
  </si>
  <si>
    <t>Anti Tank Tanks</t>
  </si>
  <si>
    <t>panzer I</t>
  </si>
  <si>
    <t>armor exp</t>
  </si>
  <si>
    <t>marder II</t>
  </si>
  <si>
    <t>6*2</t>
  </si>
  <si>
    <t>5*2</t>
  </si>
  <si>
    <t>op. Range (km)</t>
  </si>
  <si>
    <t>max armor (mm)</t>
  </si>
  <si>
    <t>min armor (mm)</t>
  </si>
  <si>
    <t>panzer III (ausf j+)</t>
  </si>
  <si>
    <t>armor calc</t>
  </si>
  <si>
    <t>speed calc</t>
  </si>
  <si>
    <t>power calc</t>
  </si>
  <si>
    <t>hp calc</t>
  </si>
  <si>
    <t>T-26</t>
  </si>
  <si>
    <t>???</t>
  </si>
  <si>
    <t>2action, bonus on infantry</t>
  </si>
  <si>
    <t>4xbonus on tanks</t>
  </si>
  <si>
    <t>Panzer IV ausf J</t>
  </si>
  <si>
    <t>Panzer IV ausf D</t>
  </si>
  <si>
    <t>StuG III</t>
  </si>
  <si>
    <t xml:space="preserve">KV2 </t>
  </si>
  <si>
    <t>JP</t>
  </si>
  <si>
    <t>Ha-Go</t>
  </si>
  <si>
    <t>?</t>
  </si>
  <si>
    <t>Ho-Ni Type 1</t>
  </si>
  <si>
    <t>M16 AA</t>
  </si>
  <si>
    <t>bofors40 L60 7000</t>
  </si>
  <si>
    <t>bofors40 L70 12000</t>
  </si>
  <si>
    <t>shoot or round/min</t>
  </si>
  <si>
    <t>76 mm air defense gun M1938</t>
  </si>
  <si>
    <t>flak 88 air: 8000</t>
  </si>
  <si>
    <t>Flakpanzer IV Wirbelwind</t>
  </si>
  <si>
    <t>gun amount</t>
  </si>
  <si>
    <t>72-K GAZ–MM</t>
  </si>
  <si>
    <t>+1000% on air units</t>
  </si>
  <si>
    <t>+1200% on air units</t>
  </si>
  <si>
    <t>2 actions +160% on air units</t>
  </si>
  <si>
    <t>M12 GMC (155 mm)</t>
  </si>
  <si>
    <t>5 cm Pak 38 (L/60)</t>
  </si>
  <si>
    <t>3.7 cm Pak 36</t>
  </si>
  <si>
    <t>Su-76 SUCHKA</t>
  </si>
  <si>
    <t>1938 76mm AT</t>
  </si>
  <si>
    <t>anti tank guns</t>
  </si>
  <si>
    <t>cannons</t>
  </si>
  <si>
    <t>*red values are just assumptions - i have not found any documentary</t>
  </si>
  <si>
    <t>10.5 cm leFH 18</t>
  </si>
  <si>
    <t>45 mm anti-tank gun M1937 (53-K)</t>
  </si>
  <si>
    <t>+100% noncombat units
+300% light tanks
+250% medium &amp;tank killer
+10% heavy tanks</t>
  </si>
  <si>
    <t>+400% bonus on tanks</t>
  </si>
  <si>
    <t>+100% buildings
+100% infantry
+600% Ships_Carrier
+600% battleships</t>
  </si>
  <si>
    <t>range calc</t>
  </si>
  <si>
    <t>gun size mm (biggest)</t>
  </si>
  <si>
    <t>(and so on... Ships already in game)</t>
  </si>
  <si>
    <t>name</t>
  </si>
  <si>
    <t>armament (text for help defining bonuses)</t>
  </si>
  <si>
    <t xml:space="preserve">cruiser notrhhampton </t>
  </si>
  <si>
    <t xml:space="preserve">battl: wyoming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</si>
</sst>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9]d\-mmm"/>
    <numFmt numFmtId="165" formatCode="[$$-409]#,##0.00;[Red]&quot;-&quot;[$$-409]#,##0.00"/>
    <numFmt numFmtId="166" formatCode="0.0"/>
  </numFmts>
  <fonts count="10" x14ac:knownFonts="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b/>
      <i/>
      <sz val="16"/>
      <color rgb="FF000000"/>
      <name val="Calibri"/>
      <family val="2"/>
      <charset val="238"/>
    </font>
    <font>
      <b/>
      <i/>
      <u/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222222"/>
      <name val="Arial"/>
      <family val="2"/>
      <charset val="238"/>
    </font>
    <font>
      <sz val="10"/>
      <color rgb="FF333333"/>
      <name val="Trebuchet MS"/>
      <family val="2"/>
      <charset val="238"/>
    </font>
    <font>
      <sz val="11"/>
      <color rgb="FFFF0000"/>
      <name val="Calibri"/>
      <family val="2"/>
      <charset val="238"/>
    </font>
    <font>
      <sz val="11"/>
      <color rgb="FF3F3F76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CE6F2"/>
        <bgColor rgb="FFDCE6F2"/>
      </patternFill>
    </fill>
    <fill>
      <patternFill patternType="solid">
        <fgColor rgb="FFFFFFCC"/>
        <bgColor rgb="FFFFFFCC"/>
      </patternFill>
    </fill>
    <fill>
      <patternFill patternType="solid">
        <fgColor rgb="FFBFBFBF"/>
        <bgColor rgb="FFBFBFBF"/>
      </patternFill>
    </fill>
    <fill>
      <patternFill patternType="solid">
        <fgColor rgb="FFCCC1DA"/>
        <bgColor rgb="FFCCC1DA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rgb="FFDCE6F2"/>
      </patternFill>
    </fill>
    <fill>
      <patternFill patternType="solid">
        <fgColor rgb="FFFFCC99"/>
      </patternFill>
    </fill>
    <fill>
      <patternFill patternType="solid">
        <fgColor rgb="FFFFFFCC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 diagonalUp="1">
      <left style="thin">
        <color indexed="64"/>
      </left>
      <right style="thin">
        <color indexed="64"/>
      </right>
      <top style="thin">
        <color rgb="FFB2B2B2"/>
      </top>
      <bottom style="thin">
        <color rgb="FFB2B2B2"/>
      </bottom>
      <diagonal style="thin">
        <color indexed="64"/>
      </diagonal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0">
    <xf numFmtId="0" fontId="0" fillId="0" borderId="0"/>
    <xf numFmtId="0" fontId="1" fillId="2" borderId="0"/>
    <xf numFmtId="0" fontId="2" fillId="0" borderId="0"/>
    <xf numFmtId="0" fontId="1" fillId="3" borderId="1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5" fontId="4" fillId="0" borderId="0"/>
    <xf numFmtId="0" fontId="9" fillId="8" borderId="7" applyNumberFormat="0" applyAlignment="0" applyProtection="0"/>
    <xf numFmtId="0" fontId="1" fillId="9" borderId="1" applyNumberFormat="0" applyFont="0" applyAlignment="0" applyProtection="0"/>
  </cellStyleXfs>
  <cellXfs count="69">
    <xf numFmtId="0" fontId="0" fillId="0" borderId="0" xfId="0"/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/>
    <xf numFmtId="0" fontId="5" fillId="4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2" borderId="2" xfId="1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 wrapText="1"/>
    </xf>
    <xf numFmtId="0" fontId="0" fillId="2" borderId="2" xfId="1" applyFont="1" applyBorder="1" applyAlignment="1" applyProtection="1">
      <alignment vertical="center" wrapText="1"/>
    </xf>
    <xf numFmtId="164" fontId="0" fillId="3" borderId="1" xfId="3" applyNumberFormat="1" applyFont="1" applyAlignment="1" applyProtection="1">
      <alignment horizontal="center" vertical="center"/>
    </xf>
    <xf numFmtId="164" fontId="0" fillId="2" borderId="2" xfId="1" applyNumberFormat="1" applyFont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2" fillId="0" borderId="2" xfId="2" applyFill="1" applyBorder="1" applyAlignment="1" applyProtection="1"/>
    <xf numFmtId="0" fontId="5" fillId="5" borderId="2" xfId="0" applyFont="1" applyFill="1" applyBorder="1"/>
    <xf numFmtId="0" fontId="5" fillId="5" borderId="2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 wrapText="1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0" fillId="0" borderId="0" xfId="0" applyFill="1"/>
    <xf numFmtId="0" fontId="0" fillId="2" borderId="2" xfId="1" applyFont="1" applyBorder="1" applyAlignment="1" applyProtection="1">
      <alignment horizontal="center" vertical="center" wrapText="1"/>
    </xf>
    <xf numFmtId="0" fontId="7" fillId="3" borderId="1" xfId="3" applyFont="1" applyAlignment="1" applyProtection="1">
      <alignment horizontal="center" vertical="center" wrapText="1"/>
    </xf>
    <xf numFmtId="0" fontId="0" fillId="2" borderId="0" xfId="1" applyFont="1" applyBorder="1" applyAlignment="1" applyProtection="1"/>
    <xf numFmtId="0" fontId="0" fillId="3" borderId="1" xfId="3" applyFont="1" applyAlignment="1" applyProtection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2" borderId="0" xfId="1" applyFont="1" applyBorder="1" applyAlignment="1" applyProtection="1">
      <alignment horizontal="left" vertical="center"/>
    </xf>
    <xf numFmtId="0" fontId="0" fillId="2" borderId="4" xfId="1" applyFont="1" applyBorder="1" applyAlignment="1" applyProtection="1">
      <alignment horizontal="center" vertical="center"/>
    </xf>
    <xf numFmtId="0" fontId="0" fillId="3" borderId="5" xfId="3" applyFont="1" applyBorder="1" applyAlignment="1" applyProtection="1">
      <alignment horizontal="center" vertical="center"/>
    </xf>
    <xf numFmtId="1" fontId="0" fillId="6" borderId="3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6" fontId="0" fillId="6" borderId="3" xfId="0" applyNumberFormat="1" applyFill="1" applyBorder="1" applyAlignment="1">
      <alignment horizontal="center"/>
    </xf>
    <xf numFmtId="0" fontId="1" fillId="3" borderId="6" xfId="3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left" vertical="center" wrapText="1"/>
    </xf>
    <xf numFmtId="0" fontId="0" fillId="7" borderId="2" xfId="1" applyFont="1" applyFill="1" applyBorder="1" applyAlignment="1" applyProtection="1">
      <alignment vertical="center" wrapText="1"/>
    </xf>
    <xf numFmtId="0" fontId="0" fillId="7" borderId="2" xfId="1" applyFont="1" applyFill="1" applyBorder="1" applyAlignment="1" applyProtection="1"/>
    <xf numFmtId="0" fontId="0" fillId="2" borderId="0" xfId="1" applyFont="1" applyBorder="1" applyAlignment="1" applyProtection="1">
      <alignment horizontal="center" vertical="center"/>
    </xf>
    <xf numFmtId="0" fontId="0" fillId="2" borderId="0" xfId="1" applyFont="1" applyBorder="1" applyAlignment="1" applyProtection="1">
      <alignment vertical="center" wrapText="1"/>
    </xf>
    <xf numFmtId="0" fontId="0" fillId="0" borderId="0" xfId="0" applyBorder="1"/>
    <xf numFmtId="0" fontId="0" fillId="3" borderId="1" xfId="3" quotePrefix="1" applyFont="1" applyAlignment="1" applyProtection="1">
      <alignment horizontal="left" vertical="center" wrapText="1"/>
    </xf>
    <xf numFmtId="0" fontId="8" fillId="2" borderId="2" xfId="1" applyFont="1" applyBorder="1" applyAlignment="1" applyProtection="1">
      <alignment horizontal="center" vertical="center"/>
    </xf>
    <xf numFmtId="0" fontId="8" fillId="0" borderId="0" xfId="0" applyFont="1"/>
    <xf numFmtId="0" fontId="0" fillId="9" borderId="1" xfId="9" applyFont="1" applyAlignment="1" applyProtection="1">
      <alignment horizontal="center" vertical="center"/>
    </xf>
    <xf numFmtId="0" fontId="0" fillId="3" borderId="8" xfId="3" applyFont="1" applyBorder="1" applyAlignment="1" applyProtection="1">
      <alignment horizontal="center" vertical="center"/>
    </xf>
    <xf numFmtId="0" fontId="0" fillId="9" borderId="1" xfId="9" applyFont="1"/>
    <xf numFmtId="0" fontId="0" fillId="9" borderId="1" xfId="9" quotePrefix="1" applyFont="1" applyAlignment="1">
      <alignment wrapText="1"/>
    </xf>
    <xf numFmtId="0" fontId="0" fillId="0" borderId="0" xfId="0"/>
    <xf numFmtId="1" fontId="0" fillId="6" borderId="3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6" fontId="0" fillId="6" borderId="3" xfId="0" applyNumberFormat="1" applyFill="1" applyBorder="1" applyAlignment="1">
      <alignment horizontal="center"/>
    </xf>
    <xf numFmtId="0" fontId="0" fillId="7" borderId="2" xfId="1" applyFont="1" applyFill="1" applyBorder="1" applyAlignment="1" applyProtection="1">
      <alignment vertical="center" wrapText="1"/>
    </xf>
    <xf numFmtId="0" fontId="0" fillId="0" borderId="0" xfId="0"/>
    <xf numFmtId="0" fontId="5" fillId="4" borderId="2" xfId="0" applyFont="1" applyFill="1" applyBorder="1" applyAlignment="1">
      <alignment horizontal="center" vertical="center"/>
    </xf>
    <xf numFmtId="0" fontId="0" fillId="0" borderId="2" xfId="0" applyBorder="1"/>
    <xf numFmtId="0" fontId="0" fillId="2" borderId="2" xfId="1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 wrapText="1"/>
    </xf>
    <xf numFmtId="0" fontId="0" fillId="2" borderId="2" xfId="1" applyFont="1" applyBorder="1" applyAlignment="1" applyProtection="1">
      <alignment vertical="center" wrapText="1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2" fillId="0" borderId="2" xfId="2" applyFill="1" applyBorder="1" applyAlignment="1" applyProtection="1"/>
    <xf numFmtId="16" fontId="0" fillId="2" borderId="2" xfId="1" applyNumberFormat="1" applyFont="1" applyBorder="1" applyAlignment="1" applyProtection="1">
      <alignment horizontal="center" vertical="center"/>
    </xf>
    <xf numFmtId="0" fontId="9" fillId="8" borderId="7" xfId="8" applyAlignment="1" applyProtection="1">
      <alignment horizontal="center" vertical="center"/>
    </xf>
    <xf numFmtId="164" fontId="9" fillId="8" borderId="7" xfId="8" applyNumberFormat="1" applyAlignment="1" applyProtection="1">
      <alignment horizontal="center" vertical="center"/>
    </xf>
    <xf numFmtId="0" fontId="5" fillId="4" borderId="2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 wrapText="1"/>
    </xf>
    <xf numFmtId="0" fontId="8" fillId="2" borderId="9" xfId="1" applyFont="1" applyBorder="1" applyAlignment="1" applyProtection="1">
      <alignment vertical="center" wrapText="1"/>
    </xf>
    <xf numFmtId="0" fontId="5" fillId="4" borderId="2" xfId="0" applyFont="1" applyFill="1" applyBorder="1" applyAlignment="1">
      <alignment horizontal="left" vertical="center"/>
    </xf>
  </cellXfs>
  <cellStyles count="10">
    <cellStyle name="Excel Built-in 20% - Accent1" xfId="1"/>
    <cellStyle name="Excel Built-in Hyperlink" xfId="2"/>
    <cellStyle name="Excel Built-in Note" xfId="3"/>
    <cellStyle name="Heading" xfId="4"/>
    <cellStyle name="Heading1" xfId="5"/>
    <cellStyle name="Input" xfId="8" builtinId="20"/>
    <cellStyle name="Normal" xfId="0" builtinId="0" customBuiltin="1"/>
    <cellStyle name="Note" xfId="9" builtinId="10"/>
    <cellStyle name="Result" xfId="6"/>
    <cellStyle name="Result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militaryfactory.com/armor/self-propelled-guns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0"/>
  <sheetViews>
    <sheetView zoomScaleNormal="100" workbookViewId="0">
      <pane ySplit="1" topLeftCell="A43" activePane="bottomLeft" state="frozen"/>
      <selection pane="bottomLeft" activeCell="B62" sqref="B62"/>
    </sheetView>
  </sheetViews>
  <sheetFormatPr defaultRowHeight="15" x14ac:dyDescent="0.25"/>
  <cols>
    <col min="1" max="1" width="9.140625" customWidth="1"/>
    <col min="2" max="2" width="24.42578125" customWidth="1"/>
    <col min="3" max="4" width="11.5703125" customWidth="1"/>
    <col min="5" max="11" width="9.140625" customWidth="1"/>
    <col min="12" max="12" width="11.28515625" customWidth="1"/>
    <col min="13" max="14" width="9.140625" customWidth="1"/>
    <col min="15" max="15" width="9.28515625" customWidth="1"/>
    <col min="16" max="23" width="9.140625" customWidth="1"/>
    <col min="24" max="24" width="49.140625" customWidth="1"/>
    <col min="25" max="1032" width="9.140625" customWidth="1"/>
  </cols>
  <sheetData>
    <row r="1" spans="1:24" s="4" customFormat="1" ht="45" x14ac:dyDescent="0.25">
      <c r="A1" s="1"/>
      <c r="B1" s="2"/>
      <c r="C1" s="3" t="s">
        <v>0</v>
      </c>
      <c r="D1" s="3" t="s">
        <v>146</v>
      </c>
      <c r="E1" s="3" t="s">
        <v>1</v>
      </c>
      <c r="F1" s="3" t="s">
        <v>125</v>
      </c>
      <c r="G1" s="3" t="s">
        <v>124</v>
      </c>
      <c r="H1" s="1" t="s">
        <v>3</v>
      </c>
      <c r="I1" s="3" t="s">
        <v>150</v>
      </c>
      <c r="J1" s="3" t="s">
        <v>84</v>
      </c>
      <c r="K1" s="3" t="s">
        <v>123</v>
      </c>
      <c r="L1" s="3" t="s">
        <v>5</v>
      </c>
      <c r="M1" s="1" t="s">
        <v>6</v>
      </c>
      <c r="N1" s="1" t="s">
        <v>7</v>
      </c>
      <c r="O1" s="3" t="s">
        <v>130</v>
      </c>
      <c r="P1" s="1" t="s">
        <v>8</v>
      </c>
      <c r="Q1" s="3" t="s">
        <v>127</v>
      </c>
      <c r="R1" s="1" t="s">
        <v>9</v>
      </c>
      <c r="S1" s="1" t="s">
        <v>119</v>
      </c>
      <c r="T1" s="3" t="s">
        <v>128</v>
      </c>
      <c r="U1" s="1" t="s">
        <v>4</v>
      </c>
      <c r="V1" s="3" t="s">
        <v>129</v>
      </c>
      <c r="W1" s="1" t="s">
        <v>10</v>
      </c>
      <c r="X1" s="1" t="s">
        <v>11</v>
      </c>
    </row>
    <row r="2" spans="1:24" x14ac:dyDescent="0.25">
      <c r="A2" t="s">
        <v>12</v>
      </c>
    </row>
    <row r="3" spans="1:24" x14ac:dyDescent="0.25">
      <c r="A3" s="5" t="s">
        <v>13</v>
      </c>
      <c r="B3" s="35" t="s">
        <v>118</v>
      </c>
      <c r="C3" s="5">
        <v>2000</v>
      </c>
      <c r="D3" s="5"/>
      <c r="E3" s="5">
        <v>5.4</v>
      </c>
      <c r="F3" s="5">
        <v>7</v>
      </c>
      <c r="G3" s="5">
        <v>13</v>
      </c>
      <c r="H3" s="5">
        <v>20</v>
      </c>
      <c r="I3" s="5">
        <v>1</v>
      </c>
      <c r="J3" s="5">
        <v>50</v>
      </c>
      <c r="K3" s="28">
        <v>200</v>
      </c>
      <c r="L3" s="31"/>
      <c r="M3" s="29">
        <v>1</v>
      </c>
      <c r="N3" s="6">
        <v>2</v>
      </c>
      <c r="O3" s="30">
        <f t="shared" ref="O3:O17" si="0">5+E3*3/2.4</f>
        <v>11.750000000000002</v>
      </c>
      <c r="P3" s="33">
        <v>15</v>
      </c>
      <c r="Q3" s="32">
        <f t="shared" ref="Q3:Q17" si="1">G3/15</f>
        <v>0.8666666666666667</v>
      </c>
      <c r="R3" s="6">
        <v>1</v>
      </c>
      <c r="S3" s="6">
        <v>1</v>
      </c>
      <c r="T3" s="31">
        <f t="shared" ref="T3:T17" si="2">(J3-10)/20+K3/100</f>
        <v>4</v>
      </c>
      <c r="U3" s="6">
        <v>4</v>
      </c>
      <c r="V3" s="30">
        <f t="shared" ref="V3:V17" si="3">H3/3.5</f>
        <v>5.7142857142857144</v>
      </c>
      <c r="W3" s="33" t="s">
        <v>122</v>
      </c>
      <c r="X3" s="34" t="s">
        <v>133</v>
      </c>
    </row>
    <row r="4" spans="1:24" x14ac:dyDescent="0.25">
      <c r="A4" s="5" t="s">
        <v>139</v>
      </c>
      <c r="B4" s="35" t="s">
        <v>140</v>
      </c>
      <c r="C4" s="5" t="s">
        <v>141</v>
      </c>
      <c r="D4" s="5"/>
      <c r="E4" s="5">
        <v>7.4</v>
      </c>
      <c r="F4" s="5">
        <v>7</v>
      </c>
      <c r="G4" s="5">
        <v>12</v>
      </c>
      <c r="H4" s="5">
        <v>37</v>
      </c>
      <c r="I4" s="5">
        <v>1</v>
      </c>
      <c r="J4" s="5">
        <v>45</v>
      </c>
      <c r="K4" s="28">
        <v>209</v>
      </c>
      <c r="L4" s="31"/>
      <c r="M4" s="29">
        <v>1</v>
      </c>
      <c r="N4" s="6">
        <v>2</v>
      </c>
      <c r="O4" s="30">
        <f t="shared" si="0"/>
        <v>14.250000000000002</v>
      </c>
      <c r="P4" s="33"/>
      <c r="Q4" s="32">
        <f t="shared" si="1"/>
        <v>0.8</v>
      </c>
      <c r="R4" s="6">
        <v>1</v>
      </c>
      <c r="S4" s="6">
        <v>0</v>
      </c>
      <c r="T4" s="31">
        <f t="shared" si="2"/>
        <v>3.84</v>
      </c>
      <c r="U4" s="6">
        <v>4</v>
      </c>
      <c r="V4" s="30">
        <f t="shared" si="3"/>
        <v>10.571428571428571</v>
      </c>
      <c r="W4" s="33"/>
      <c r="X4" s="34"/>
    </row>
    <row r="5" spans="1:24" x14ac:dyDescent="0.25">
      <c r="A5" s="5" t="s">
        <v>13</v>
      </c>
      <c r="B5" s="35" t="s">
        <v>22</v>
      </c>
      <c r="C5" s="5">
        <v>1500</v>
      </c>
      <c r="D5" s="5"/>
      <c r="E5" s="5">
        <v>9</v>
      </c>
      <c r="F5" s="5">
        <v>5</v>
      </c>
      <c r="G5" s="5">
        <v>15</v>
      </c>
      <c r="H5" s="5">
        <v>20</v>
      </c>
      <c r="I5" s="5">
        <v>1</v>
      </c>
      <c r="J5" s="5">
        <v>40</v>
      </c>
      <c r="K5" s="28">
        <v>190</v>
      </c>
      <c r="L5" s="31"/>
      <c r="M5" s="29">
        <v>1</v>
      </c>
      <c r="N5" s="6">
        <v>3</v>
      </c>
      <c r="O5" s="30">
        <f t="shared" si="0"/>
        <v>16.25</v>
      </c>
      <c r="P5" s="33">
        <v>20</v>
      </c>
      <c r="Q5" s="32">
        <f t="shared" si="1"/>
        <v>1</v>
      </c>
      <c r="R5" s="6">
        <v>1</v>
      </c>
      <c r="S5" s="6">
        <v>1</v>
      </c>
      <c r="T5" s="31">
        <f t="shared" si="2"/>
        <v>3.4</v>
      </c>
      <c r="U5" s="6">
        <v>4</v>
      </c>
      <c r="V5" s="30">
        <f t="shared" si="3"/>
        <v>5.7142857142857144</v>
      </c>
      <c r="W5" s="33" t="s">
        <v>121</v>
      </c>
      <c r="X5" s="34" t="s">
        <v>133</v>
      </c>
    </row>
    <row r="6" spans="1:24" x14ac:dyDescent="0.25">
      <c r="A6" s="5" t="s">
        <v>18</v>
      </c>
      <c r="B6" s="35" t="s">
        <v>131</v>
      </c>
      <c r="C6" s="5" t="s">
        <v>132</v>
      </c>
      <c r="D6" s="5"/>
      <c r="E6" s="5">
        <v>9.6</v>
      </c>
      <c r="F6" s="5">
        <v>5</v>
      </c>
      <c r="G6" s="5">
        <v>15</v>
      </c>
      <c r="H6" s="5">
        <v>45</v>
      </c>
      <c r="I6" s="5">
        <v>1</v>
      </c>
      <c r="J6" s="5">
        <v>31</v>
      </c>
      <c r="K6" s="28">
        <v>240</v>
      </c>
      <c r="L6" s="31"/>
      <c r="M6" s="29">
        <v>1</v>
      </c>
      <c r="N6" s="6">
        <v>3</v>
      </c>
      <c r="O6" s="30">
        <f t="shared" si="0"/>
        <v>17</v>
      </c>
      <c r="P6" s="33">
        <v>18</v>
      </c>
      <c r="Q6" s="32">
        <f t="shared" si="1"/>
        <v>1</v>
      </c>
      <c r="R6" s="6">
        <v>1</v>
      </c>
      <c r="S6" s="6">
        <v>1</v>
      </c>
      <c r="T6" s="31">
        <f t="shared" si="2"/>
        <v>3.45</v>
      </c>
      <c r="U6" s="6">
        <v>4</v>
      </c>
      <c r="V6" s="30">
        <f t="shared" si="3"/>
        <v>12.857142857142858</v>
      </c>
      <c r="W6" s="33">
        <v>13</v>
      </c>
      <c r="X6" s="34"/>
    </row>
    <row r="7" spans="1:24" x14ac:dyDescent="0.25">
      <c r="A7" s="5" t="s">
        <v>18</v>
      </c>
      <c r="B7" s="35" t="s">
        <v>21</v>
      </c>
      <c r="C7" s="5">
        <v>2500</v>
      </c>
      <c r="D7" s="5"/>
      <c r="E7" s="5">
        <v>13</v>
      </c>
      <c r="F7" s="5">
        <v>10</v>
      </c>
      <c r="G7" s="5">
        <v>40</v>
      </c>
      <c r="H7" s="5">
        <v>45</v>
      </c>
      <c r="I7" s="5">
        <v>1</v>
      </c>
      <c r="J7" s="5">
        <v>70</v>
      </c>
      <c r="K7" s="28">
        <v>430</v>
      </c>
      <c r="L7" s="31"/>
      <c r="M7" s="29">
        <v>1</v>
      </c>
      <c r="N7" s="6">
        <v>3</v>
      </c>
      <c r="O7" s="30">
        <f t="shared" si="0"/>
        <v>21.25</v>
      </c>
      <c r="P7" s="33">
        <v>17</v>
      </c>
      <c r="Q7" s="32">
        <f t="shared" si="1"/>
        <v>2.6666666666666665</v>
      </c>
      <c r="R7" s="6">
        <v>3</v>
      </c>
      <c r="S7" s="6">
        <v>2</v>
      </c>
      <c r="T7" s="31">
        <f t="shared" si="2"/>
        <v>7.3</v>
      </c>
      <c r="U7" s="6">
        <v>7</v>
      </c>
      <c r="V7" s="30">
        <f t="shared" si="3"/>
        <v>12.857142857142858</v>
      </c>
      <c r="W7" s="33">
        <v>13</v>
      </c>
      <c r="X7" s="34"/>
    </row>
    <row r="8" spans="1:24" x14ac:dyDescent="0.25">
      <c r="A8" s="5" t="s">
        <v>15</v>
      </c>
      <c r="B8" s="35" t="s">
        <v>20</v>
      </c>
      <c r="C8" s="5">
        <v>2000</v>
      </c>
      <c r="D8" s="5"/>
      <c r="E8" s="5">
        <v>15</v>
      </c>
      <c r="F8" s="5">
        <v>10</v>
      </c>
      <c r="G8" s="5">
        <v>60</v>
      </c>
      <c r="H8" s="5">
        <v>37</v>
      </c>
      <c r="I8" s="5">
        <v>1</v>
      </c>
      <c r="J8" s="5">
        <v>58</v>
      </c>
      <c r="K8" s="28">
        <v>160</v>
      </c>
      <c r="L8" s="31"/>
      <c r="M8" s="29">
        <v>1</v>
      </c>
      <c r="N8" s="6">
        <v>3</v>
      </c>
      <c r="O8" s="30">
        <f t="shared" si="0"/>
        <v>23.75</v>
      </c>
      <c r="P8" s="33">
        <v>34</v>
      </c>
      <c r="Q8" s="32">
        <f t="shared" si="1"/>
        <v>4</v>
      </c>
      <c r="R8" s="6">
        <v>4</v>
      </c>
      <c r="S8" s="6">
        <v>4</v>
      </c>
      <c r="T8" s="31">
        <f t="shared" si="2"/>
        <v>4</v>
      </c>
      <c r="U8" s="6">
        <v>4</v>
      </c>
      <c r="V8" s="30">
        <f t="shared" si="3"/>
        <v>10.571428571428571</v>
      </c>
      <c r="W8" s="33">
        <v>10</v>
      </c>
      <c r="X8" s="34"/>
    </row>
    <row r="9" spans="1:24" x14ac:dyDescent="0.25">
      <c r="A9" s="5" t="s">
        <v>13</v>
      </c>
      <c r="B9" s="35" t="s">
        <v>126</v>
      </c>
      <c r="C9" s="5">
        <v>2000</v>
      </c>
      <c r="D9" s="5"/>
      <c r="E9" s="5">
        <v>23</v>
      </c>
      <c r="F9" s="5">
        <v>10</v>
      </c>
      <c r="G9" s="5">
        <v>50</v>
      </c>
      <c r="H9" s="5">
        <v>50</v>
      </c>
      <c r="I9" s="5">
        <v>1</v>
      </c>
      <c r="J9" s="5">
        <v>40</v>
      </c>
      <c r="K9" s="28">
        <v>165</v>
      </c>
      <c r="L9" s="31"/>
      <c r="M9" s="29">
        <v>1</v>
      </c>
      <c r="N9" s="6">
        <v>3</v>
      </c>
      <c r="O9" s="30">
        <f t="shared" si="0"/>
        <v>33.75</v>
      </c>
      <c r="P9" s="33">
        <v>30</v>
      </c>
      <c r="Q9" s="32">
        <f t="shared" si="1"/>
        <v>3.3333333333333335</v>
      </c>
      <c r="R9" s="6">
        <v>3</v>
      </c>
      <c r="S9" s="6">
        <v>3</v>
      </c>
      <c r="T9" s="31">
        <f t="shared" si="2"/>
        <v>3.15</v>
      </c>
      <c r="U9" s="6">
        <v>4</v>
      </c>
      <c r="V9" s="30">
        <f t="shared" si="3"/>
        <v>14.285714285714286</v>
      </c>
      <c r="W9" s="33">
        <v>14</v>
      </c>
      <c r="X9" s="34"/>
    </row>
    <row r="10" spans="1:24" x14ac:dyDescent="0.25">
      <c r="A10" s="5" t="s">
        <v>13</v>
      </c>
      <c r="B10" s="35" t="s">
        <v>136</v>
      </c>
      <c r="C10" s="5">
        <v>2000</v>
      </c>
      <c r="D10" s="5"/>
      <c r="E10" s="5">
        <v>25</v>
      </c>
      <c r="F10" s="5">
        <v>10</v>
      </c>
      <c r="G10" s="5">
        <v>80</v>
      </c>
      <c r="H10" s="5">
        <v>75</v>
      </c>
      <c r="I10" s="5">
        <v>1</v>
      </c>
      <c r="J10" s="5">
        <v>42</v>
      </c>
      <c r="K10" s="28">
        <v>200</v>
      </c>
      <c r="L10" s="31"/>
      <c r="M10" s="29">
        <v>1</v>
      </c>
      <c r="N10" s="6">
        <v>4</v>
      </c>
      <c r="O10" s="30">
        <f t="shared" si="0"/>
        <v>36.25</v>
      </c>
      <c r="P10" s="33">
        <v>45</v>
      </c>
      <c r="Q10" s="32">
        <f t="shared" si="1"/>
        <v>5.333333333333333</v>
      </c>
      <c r="R10" s="6">
        <v>5</v>
      </c>
      <c r="S10" s="6">
        <v>5</v>
      </c>
      <c r="T10" s="31">
        <f t="shared" si="2"/>
        <v>3.6</v>
      </c>
      <c r="U10" s="6">
        <v>4</v>
      </c>
      <c r="V10" s="30">
        <f t="shared" si="3"/>
        <v>21.428571428571427</v>
      </c>
      <c r="W10" s="33">
        <v>20</v>
      </c>
      <c r="X10" s="34"/>
    </row>
    <row r="11" spans="1:24" x14ac:dyDescent="0.25">
      <c r="A11" s="5" t="s">
        <v>13</v>
      </c>
      <c r="B11" s="35" t="s">
        <v>135</v>
      </c>
      <c r="C11" s="5">
        <v>2000</v>
      </c>
      <c r="D11" s="5"/>
      <c r="E11" s="5">
        <v>25</v>
      </c>
      <c r="F11" s="5">
        <v>10</v>
      </c>
      <c r="G11" s="5">
        <v>80</v>
      </c>
      <c r="H11" s="5">
        <v>75</v>
      </c>
      <c r="I11" s="5">
        <v>1</v>
      </c>
      <c r="J11" s="5">
        <v>42</v>
      </c>
      <c r="K11" s="28">
        <v>200</v>
      </c>
      <c r="L11" s="31"/>
      <c r="M11" s="29">
        <v>1</v>
      </c>
      <c r="N11" s="6">
        <v>4</v>
      </c>
      <c r="O11" s="30">
        <f t="shared" si="0"/>
        <v>36.25</v>
      </c>
      <c r="P11" s="33">
        <v>45</v>
      </c>
      <c r="Q11" s="32">
        <f t="shared" si="1"/>
        <v>5.333333333333333</v>
      </c>
      <c r="R11" s="6">
        <v>5</v>
      </c>
      <c r="S11" s="6">
        <v>5</v>
      </c>
      <c r="T11" s="31">
        <f t="shared" si="2"/>
        <v>3.6</v>
      </c>
      <c r="U11" s="6">
        <v>4</v>
      </c>
      <c r="V11" s="30">
        <f t="shared" si="3"/>
        <v>21.428571428571427</v>
      </c>
      <c r="W11" s="33">
        <v>20</v>
      </c>
      <c r="X11" s="34"/>
    </row>
    <row r="12" spans="1:24" x14ac:dyDescent="0.25">
      <c r="A12" s="5" t="s">
        <v>18</v>
      </c>
      <c r="B12" s="35" t="s">
        <v>19</v>
      </c>
      <c r="C12" s="5">
        <v>2500</v>
      </c>
      <c r="D12" s="5"/>
      <c r="E12" s="5">
        <v>26</v>
      </c>
      <c r="F12" s="5">
        <v>15</v>
      </c>
      <c r="G12" s="5">
        <v>60</v>
      </c>
      <c r="H12" s="5">
        <v>76</v>
      </c>
      <c r="I12" s="5">
        <v>1</v>
      </c>
      <c r="J12" s="5">
        <v>53</v>
      </c>
      <c r="K12" s="28">
        <v>400</v>
      </c>
      <c r="L12" s="31"/>
      <c r="M12" s="29">
        <v>1</v>
      </c>
      <c r="N12" s="6">
        <v>4</v>
      </c>
      <c r="O12" s="30">
        <f t="shared" si="0"/>
        <v>37.5</v>
      </c>
      <c r="P12" s="33">
        <v>40</v>
      </c>
      <c r="Q12" s="32">
        <f t="shared" si="1"/>
        <v>4</v>
      </c>
      <c r="R12" s="6">
        <v>4</v>
      </c>
      <c r="S12" s="6">
        <v>4</v>
      </c>
      <c r="T12" s="31">
        <f t="shared" si="2"/>
        <v>6.15</v>
      </c>
      <c r="U12" s="6">
        <v>6</v>
      </c>
      <c r="V12" s="30">
        <f t="shared" si="3"/>
        <v>21.714285714285715</v>
      </c>
      <c r="W12" s="33">
        <v>20</v>
      </c>
      <c r="X12" s="34"/>
    </row>
    <row r="13" spans="1:24" s="4" customFormat="1" x14ac:dyDescent="0.25">
      <c r="A13" s="5" t="s">
        <v>15</v>
      </c>
      <c r="B13" s="36" t="s">
        <v>16</v>
      </c>
      <c r="C13" s="5">
        <v>2000</v>
      </c>
      <c r="D13" s="5"/>
      <c r="E13" s="5">
        <v>32</v>
      </c>
      <c r="F13" s="5">
        <v>12</v>
      </c>
      <c r="G13" s="5">
        <v>70</v>
      </c>
      <c r="H13" s="5">
        <v>75</v>
      </c>
      <c r="I13" s="5">
        <v>1</v>
      </c>
      <c r="J13" s="5">
        <v>48</v>
      </c>
      <c r="K13" s="28">
        <v>200</v>
      </c>
      <c r="L13" s="31"/>
      <c r="M13" s="29">
        <v>1</v>
      </c>
      <c r="N13" s="6">
        <v>4</v>
      </c>
      <c r="O13" s="30">
        <f t="shared" si="0"/>
        <v>45</v>
      </c>
      <c r="P13" s="33">
        <v>43</v>
      </c>
      <c r="Q13" s="32">
        <f t="shared" si="1"/>
        <v>4.666666666666667</v>
      </c>
      <c r="R13" s="6">
        <v>5</v>
      </c>
      <c r="S13" s="6">
        <v>4</v>
      </c>
      <c r="T13" s="31">
        <f t="shared" si="2"/>
        <v>3.9</v>
      </c>
      <c r="U13" s="6">
        <v>4</v>
      </c>
      <c r="V13" s="30">
        <f t="shared" si="3"/>
        <v>21.428571428571427</v>
      </c>
      <c r="W13" s="33">
        <v>20</v>
      </c>
      <c r="X13" s="34"/>
    </row>
    <row r="14" spans="1:24" s="4" customFormat="1" x14ac:dyDescent="0.25">
      <c r="A14" s="5" t="s">
        <v>13</v>
      </c>
      <c r="B14" s="36" t="s">
        <v>17</v>
      </c>
      <c r="C14" s="5">
        <v>2500</v>
      </c>
      <c r="D14" s="5"/>
      <c r="E14" s="5">
        <v>44</v>
      </c>
      <c r="F14" s="5">
        <v>10</v>
      </c>
      <c r="G14" s="5">
        <v>110</v>
      </c>
      <c r="H14" s="5">
        <v>75</v>
      </c>
      <c r="I14" s="5">
        <v>1</v>
      </c>
      <c r="J14" s="5">
        <v>55</v>
      </c>
      <c r="K14" s="28">
        <v>200</v>
      </c>
      <c r="L14" s="31"/>
      <c r="M14" s="29">
        <v>1</v>
      </c>
      <c r="N14" s="6">
        <v>5</v>
      </c>
      <c r="O14" s="30">
        <f t="shared" si="0"/>
        <v>60</v>
      </c>
      <c r="P14" s="33">
        <v>73</v>
      </c>
      <c r="Q14" s="32">
        <f t="shared" si="1"/>
        <v>7.333333333333333</v>
      </c>
      <c r="R14" s="6">
        <v>7</v>
      </c>
      <c r="S14" s="6">
        <v>7</v>
      </c>
      <c r="T14" s="31">
        <f t="shared" si="2"/>
        <v>4.25</v>
      </c>
      <c r="U14" s="6">
        <v>4</v>
      </c>
      <c r="V14" s="30">
        <f t="shared" si="3"/>
        <v>21.428571428571427</v>
      </c>
      <c r="W14" s="33">
        <v>20</v>
      </c>
      <c r="X14" s="34"/>
    </row>
    <row r="15" spans="1:24" x14ac:dyDescent="0.25">
      <c r="A15" s="5" t="s">
        <v>15</v>
      </c>
      <c r="B15" s="35" t="s">
        <v>24</v>
      </c>
      <c r="C15" s="5">
        <v>3200</v>
      </c>
      <c r="D15" s="5"/>
      <c r="E15" s="5">
        <v>46</v>
      </c>
      <c r="F15" s="5">
        <v>15</v>
      </c>
      <c r="G15" s="5">
        <v>100</v>
      </c>
      <c r="H15" s="5">
        <v>90</v>
      </c>
      <c r="I15" s="5">
        <v>1</v>
      </c>
      <c r="J15" s="5">
        <v>48</v>
      </c>
      <c r="K15" s="28">
        <v>160</v>
      </c>
      <c r="L15" s="31"/>
      <c r="M15" s="29">
        <v>1</v>
      </c>
      <c r="N15" s="6">
        <v>6</v>
      </c>
      <c r="O15" s="30">
        <f t="shared" si="0"/>
        <v>62.5</v>
      </c>
      <c r="P15" s="33">
        <v>65</v>
      </c>
      <c r="Q15" s="32">
        <f t="shared" si="1"/>
        <v>6.666666666666667</v>
      </c>
      <c r="R15" s="6">
        <v>7</v>
      </c>
      <c r="S15" s="6">
        <v>6</v>
      </c>
      <c r="T15" s="31">
        <f t="shared" si="2"/>
        <v>3.5</v>
      </c>
      <c r="U15" s="6">
        <v>4</v>
      </c>
      <c r="V15" s="30">
        <f t="shared" si="3"/>
        <v>25.714285714285715</v>
      </c>
      <c r="W15" s="33">
        <v>24</v>
      </c>
      <c r="X15" s="34"/>
    </row>
    <row r="16" spans="1:24" x14ac:dyDescent="0.25">
      <c r="A16" s="5" t="s">
        <v>18</v>
      </c>
      <c r="B16" s="35" t="s">
        <v>25</v>
      </c>
      <c r="C16" s="5">
        <v>2500</v>
      </c>
      <c r="D16" s="5"/>
      <c r="E16" s="5">
        <v>45</v>
      </c>
      <c r="F16" s="5">
        <v>25</v>
      </c>
      <c r="G16" s="5">
        <v>90</v>
      </c>
      <c r="H16" s="5">
        <v>76</v>
      </c>
      <c r="I16" s="5">
        <v>1</v>
      </c>
      <c r="J16" s="5">
        <v>35</v>
      </c>
      <c r="K16" s="28">
        <v>335</v>
      </c>
      <c r="L16" s="31"/>
      <c r="M16" s="29">
        <v>1</v>
      </c>
      <c r="N16" s="6">
        <v>6</v>
      </c>
      <c r="O16" s="30">
        <f t="shared" si="0"/>
        <v>61.25</v>
      </c>
      <c r="P16" s="33">
        <v>65</v>
      </c>
      <c r="Q16" s="32">
        <f t="shared" si="1"/>
        <v>6</v>
      </c>
      <c r="R16" s="6">
        <v>6</v>
      </c>
      <c r="S16" s="6">
        <v>6</v>
      </c>
      <c r="T16" s="31">
        <f t="shared" si="2"/>
        <v>4.5999999999999996</v>
      </c>
      <c r="U16" s="6">
        <v>5</v>
      </c>
      <c r="V16" s="30">
        <f t="shared" si="3"/>
        <v>21.714285714285715</v>
      </c>
      <c r="W16" s="33">
        <v>20</v>
      </c>
      <c r="X16" s="34"/>
    </row>
    <row r="17" spans="1:24" s="4" customFormat="1" x14ac:dyDescent="0.25">
      <c r="A17" s="5" t="s">
        <v>13</v>
      </c>
      <c r="B17" s="36" t="s">
        <v>14</v>
      </c>
      <c r="C17" s="5">
        <v>3000</v>
      </c>
      <c r="D17" s="5"/>
      <c r="E17" s="5">
        <v>54</v>
      </c>
      <c r="F17" s="5">
        <v>20</v>
      </c>
      <c r="G17" s="5">
        <v>120</v>
      </c>
      <c r="H17" s="5">
        <v>88</v>
      </c>
      <c r="I17" s="5">
        <v>1</v>
      </c>
      <c r="J17" s="5">
        <v>45</v>
      </c>
      <c r="K17" s="28">
        <v>195</v>
      </c>
      <c r="L17" s="31"/>
      <c r="M17" s="29">
        <v>1</v>
      </c>
      <c r="N17" s="6">
        <v>6</v>
      </c>
      <c r="O17" s="30">
        <f t="shared" si="0"/>
        <v>72.5</v>
      </c>
      <c r="P17" s="33">
        <v>70</v>
      </c>
      <c r="Q17" s="32">
        <f t="shared" si="1"/>
        <v>8</v>
      </c>
      <c r="R17" s="6">
        <v>8</v>
      </c>
      <c r="S17" s="6">
        <v>7</v>
      </c>
      <c r="T17" s="31">
        <f t="shared" si="2"/>
        <v>3.7</v>
      </c>
      <c r="U17" s="6">
        <v>4</v>
      </c>
      <c r="V17" s="30">
        <f t="shared" si="3"/>
        <v>25.142857142857142</v>
      </c>
      <c r="W17" s="33">
        <v>24</v>
      </c>
      <c r="X17" s="34"/>
    </row>
    <row r="18" spans="1:24" x14ac:dyDescent="0.25">
      <c r="A18" s="5"/>
      <c r="B18" s="8"/>
      <c r="C18" s="5"/>
      <c r="D18" s="5"/>
      <c r="E18" s="5"/>
      <c r="F18" s="5"/>
      <c r="G18" s="5"/>
      <c r="H18" s="5"/>
      <c r="I18" s="5"/>
      <c r="J18" s="5"/>
      <c r="K18" s="28"/>
      <c r="L18" s="31"/>
      <c r="M18" s="29"/>
      <c r="N18" s="6"/>
      <c r="O18" s="30"/>
      <c r="P18" s="6"/>
      <c r="Q18" s="32"/>
      <c r="R18" s="6"/>
      <c r="S18" s="6"/>
      <c r="T18" s="31"/>
      <c r="U18" s="6"/>
      <c r="V18" s="31"/>
      <c r="W18" s="6"/>
      <c r="X18" s="34"/>
    </row>
    <row r="19" spans="1:24" x14ac:dyDescent="0.25">
      <c r="L19" s="31"/>
      <c r="M19" s="6"/>
      <c r="N19" s="6"/>
      <c r="O19" s="30"/>
      <c r="P19" s="6"/>
      <c r="Q19" s="32"/>
      <c r="R19" s="6"/>
      <c r="S19" s="6"/>
      <c r="T19" s="31"/>
      <c r="U19" s="6"/>
      <c r="V19" s="31"/>
      <c r="W19" s="6"/>
      <c r="X19" s="34"/>
    </row>
    <row r="20" spans="1:24" x14ac:dyDescent="0.25">
      <c r="A20" s="27" t="s">
        <v>117</v>
      </c>
      <c r="C20" s="42" t="s">
        <v>162</v>
      </c>
      <c r="L20" s="31"/>
      <c r="M20" s="6"/>
      <c r="N20" s="6"/>
      <c r="O20" s="30"/>
      <c r="P20" s="6"/>
      <c r="Q20" s="32"/>
      <c r="R20" s="6"/>
      <c r="S20" s="6"/>
      <c r="T20" s="31"/>
      <c r="U20" s="6"/>
      <c r="V20" s="31"/>
      <c r="W20" s="6"/>
      <c r="X20" s="34"/>
    </row>
    <row r="21" spans="1:24" x14ac:dyDescent="0.25">
      <c r="A21" s="5" t="s">
        <v>18</v>
      </c>
      <c r="B21" s="35" t="s">
        <v>158</v>
      </c>
      <c r="C21" s="5">
        <v>2500</v>
      </c>
      <c r="D21" s="5"/>
      <c r="E21" s="5">
        <v>10</v>
      </c>
      <c r="F21" s="5">
        <v>16</v>
      </c>
      <c r="G21" s="5">
        <v>35</v>
      </c>
      <c r="H21" s="5">
        <v>76</v>
      </c>
      <c r="I21" s="5">
        <v>1</v>
      </c>
      <c r="J21" s="5">
        <v>45</v>
      </c>
      <c r="K21" s="5">
        <v>320</v>
      </c>
      <c r="L21" s="31"/>
      <c r="M21" s="6">
        <v>1</v>
      </c>
      <c r="N21" s="6">
        <v>3</v>
      </c>
      <c r="O21" s="30">
        <f>5+E21*3/2.4</f>
        <v>17.5</v>
      </c>
      <c r="P21" s="33">
        <v>25</v>
      </c>
      <c r="Q21" s="32">
        <f>G21/15</f>
        <v>2.3333333333333335</v>
      </c>
      <c r="R21" s="6">
        <v>3</v>
      </c>
      <c r="S21" s="6">
        <v>2</v>
      </c>
      <c r="T21" s="31">
        <f>(J21-10)/20+K21/100</f>
        <v>4.95</v>
      </c>
      <c r="U21" s="6">
        <v>5</v>
      </c>
      <c r="V21" s="30">
        <f>H21/3.5</f>
        <v>21.714285714285715</v>
      </c>
      <c r="W21" s="6">
        <v>7</v>
      </c>
      <c r="X21" s="34" t="s">
        <v>134</v>
      </c>
    </row>
    <row r="22" spans="1:24" x14ac:dyDescent="0.25">
      <c r="A22" s="5" t="s">
        <v>13</v>
      </c>
      <c r="B22" s="35" t="s">
        <v>120</v>
      </c>
      <c r="C22" s="5">
        <v>1800</v>
      </c>
      <c r="D22" s="5"/>
      <c r="E22" s="5">
        <v>11</v>
      </c>
      <c r="F22" s="5">
        <v>5</v>
      </c>
      <c r="G22" s="5">
        <v>35</v>
      </c>
      <c r="H22" s="5">
        <v>75</v>
      </c>
      <c r="I22" s="5">
        <v>1</v>
      </c>
      <c r="J22" s="5">
        <v>40</v>
      </c>
      <c r="K22" s="5">
        <v>190</v>
      </c>
      <c r="L22" s="31"/>
      <c r="M22" s="6">
        <v>1</v>
      </c>
      <c r="N22" s="6">
        <v>3</v>
      </c>
      <c r="O22" s="30">
        <f>5+E22*3/2.4</f>
        <v>18.75</v>
      </c>
      <c r="P22" s="33">
        <v>25</v>
      </c>
      <c r="Q22" s="32">
        <f>G22/15</f>
        <v>2.3333333333333335</v>
      </c>
      <c r="R22" s="6">
        <v>3</v>
      </c>
      <c r="S22" s="6">
        <v>2</v>
      </c>
      <c r="T22" s="31">
        <f>(J22-10)/20+K22/100</f>
        <v>3.4</v>
      </c>
      <c r="U22" s="6">
        <v>4</v>
      </c>
      <c r="V22" s="30">
        <f>H22/3.5</f>
        <v>21.428571428571427</v>
      </c>
      <c r="W22" s="6">
        <v>7</v>
      </c>
      <c r="X22" s="34" t="s">
        <v>134</v>
      </c>
    </row>
    <row r="23" spans="1:24" x14ac:dyDescent="0.25">
      <c r="A23" s="5" t="s">
        <v>139</v>
      </c>
      <c r="B23" s="35" t="s">
        <v>142</v>
      </c>
      <c r="C23" s="41">
        <v>2000</v>
      </c>
      <c r="D23" s="5"/>
      <c r="E23" s="5">
        <v>15.4</v>
      </c>
      <c r="F23" s="5">
        <v>25</v>
      </c>
      <c r="G23" s="5">
        <v>51</v>
      </c>
      <c r="H23" s="5">
        <v>75</v>
      </c>
      <c r="I23" s="5">
        <v>1</v>
      </c>
      <c r="J23" s="5">
        <v>38</v>
      </c>
      <c r="K23" s="28">
        <v>200</v>
      </c>
      <c r="L23" s="31"/>
      <c r="M23" s="29">
        <v>1</v>
      </c>
      <c r="N23" s="6">
        <v>3</v>
      </c>
      <c r="O23" s="30">
        <f>5+E23*3/2.4</f>
        <v>24.250000000000004</v>
      </c>
      <c r="P23" s="33"/>
      <c r="Q23" s="32">
        <f>G23/15</f>
        <v>3.4</v>
      </c>
      <c r="R23" s="6">
        <v>3</v>
      </c>
      <c r="S23" s="6">
        <v>1</v>
      </c>
      <c r="T23" s="31">
        <f>(J23-10)/20+K23/100</f>
        <v>3.4</v>
      </c>
      <c r="U23" s="6">
        <v>4</v>
      </c>
      <c r="V23" s="30">
        <f>H23/3.5</f>
        <v>21.428571428571427</v>
      </c>
      <c r="W23" s="6">
        <v>7</v>
      </c>
      <c r="X23" s="34" t="s">
        <v>134</v>
      </c>
    </row>
    <row r="24" spans="1:24" x14ac:dyDescent="0.25">
      <c r="A24" s="5" t="s">
        <v>15</v>
      </c>
      <c r="B24" s="35" t="s">
        <v>23</v>
      </c>
      <c r="C24" s="5">
        <v>2000</v>
      </c>
      <c r="D24" s="5"/>
      <c r="E24" s="5">
        <v>18</v>
      </c>
      <c r="F24" s="5">
        <v>5</v>
      </c>
      <c r="G24" s="5">
        <v>25</v>
      </c>
      <c r="H24" s="5">
        <v>76</v>
      </c>
      <c r="I24" s="5">
        <v>1</v>
      </c>
      <c r="J24" s="5">
        <v>60</v>
      </c>
      <c r="K24" s="5">
        <v>160</v>
      </c>
      <c r="L24" s="31"/>
      <c r="M24" s="6">
        <v>1</v>
      </c>
      <c r="N24" s="6">
        <v>3</v>
      </c>
      <c r="O24" s="30">
        <f>5+E24*3/2.4</f>
        <v>27.5</v>
      </c>
      <c r="P24" s="33">
        <v>25</v>
      </c>
      <c r="Q24" s="32">
        <f>G24/15</f>
        <v>1.6666666666666667</v>
      </c>
      <c r="R24" s="6">
        <v>2</v>
      </c>
      <c r="S24" s="6">
        <v>2</v>
      </c>
      <c r="T24" s="31">
        <f>(J24-10)/20+K24/100</f>
        <v>4.0999999999999996</v>
      </c>
      <c r="U24" s="6">
        <v>4</v>
      </c>
      <c r="V24" s="30">
        <f>H24/3.5</f>
        <v>21.714285714285715</v>
      </c>
      <c r="W24" s="6">
        <v>7</v>
      </c>
      <c r="X24" s="34" t="s">
        <v>134</v>
      </c>
    </row>
    <row r="25" spans="1:24" x14ac:dyDescent="0.25">
      <c r="A25" s="5" t="s">
        <v>13</v>
      </c>
      <c r="B25" s="35" t="s">
        <v>137</v>
      </c>
      <c r="C25" s="5">
        <v>1800</v>
      </c>
      <c r="D25" s="5"/>
      <c r="E25" s="5">
        <v>24</v>
      </c>
      <c r="F25" s="5">
        <v>16</v>
      </c>
      <c r="G25" s="5">
        <v>80</v>
      </c>
      <c r="H25" s="5">
        <v>75</v>
      </c>
      <c r="I25" s="5">
        <v>1</v>
      </c>
      <c r="J25" s="5">
        <v>40</v>
      </c>
      <c r="K25" s="5">
        <v>155</v>
      </c>
      <c r="L25" s="31"/>
      <c r="M25" s="6">
        <v>1</v>
      </c>
      <c r="N25" s="6">
        <v>4</v>
      </c>
      <c r="O25" s="30">
        <f>5+E25*3/2.4</f>
        <v>35</v>
      </c>
      <c r="P25" s="33"/>
      <c r="Q25" s="32">
        <f>G25/15</f>
        <v>5.333333333333333</v>
      </c>
      <c r="R25" s="6">
        <v>5</v>
      </c>
      <c r="S25" s="6">
        <v>5</v>
      </c>
      <c r="T25" s="31">
        <f>(J25-10)/20+K25/100</f>
        <v>3.05</v>
      </c>
      <c r="U25" s="6">
        <v>3</v>
      </c>
      <c r="V25" s="30">
        <f>H25/3.5</f>
        <v>21.428571428571427</v>
      </c>
      <c r="W25" s="6">
        <v>7</v>
      </c>
      <c r="X25" s="34" t="s">
        <v>134</v>
      </c>
    </row>
    <row r="26" spans="1:24" x14ac:dyDescent="0.25">
      <c r="A26" t="s">
        <v>26</v>
      </c>
    </row>
    <row r="27" spans="1:24" s="4" customFormat="1" x14ac:dyDescent="0.25">
      <c r="A27" s="5" t="s">
        <v>15</v>
      </c>
      <c r="B27" s="35" t="s">
        <v>144</v>
      </c>
      <c r="C27" s="5">
        <v>7000</v>
      </c>
      <c r="D27" s="5">
        <v>120</v>
      </c>
      <c r="E27" s="5">
        <v>2</v>
      </c>
      <c r="F27" s="5">
        <v>0</v>
      </c>
      <c r="G27" s="5">
        <v>0</v>
      </c>
      <c r="H27" s="5">
        <v>40</v>
      </c>
      <c r="I27" s="5">
        <v>1</v>
      </c>
      <c r="J27" s="5">
        <v>0</v>
      </c>
      <c r="K27" s="5">
        <v>0</v>
      </c>
      <c r="M27" s="6">
        <v>5</v>
      </c>
      <c r="N27" s="6">
        <v>2</v>
      </c>
      <c r="O27" s="30">
        <f>5+E27*3/2.4</f>
        <v>7.5</v>
      </c>
      <c r="P27" s="6">
        <v>12</v>
      </c>
      <c r="Q27" s="32">
        <f>G27/15</f>
        <v>0</v>
      </c>
      <c r="R27" s="6">
        <v>0</v>
      </c>
      <c r="S27" s="6">
        <v>0</v>
      </c>
      <c r="T27" s="31">
        <f>(J27-10)/20+K27/100</f>
        <v>-0.5</v>
      </c>
      <c r="U27" s="6">
        <v>1</v>
      </c>
      <c r="V27" s="30">
        <f>H27*D27/500</f>
        <v>9.6</v>
      </c>
      <c r="W27" s="6">
        <v>2</v>
      </c>
      <c r="X27" s="40" t="s">
        <v>152</v>
      </c>
    </row>
    <row r="28" spans="1:24" s="4" customFormat="1" x14ac:dyDescent="0.25">
      <c r="A28" s="5" t="s">
        <v>15</v>
      </c>
      <c r="B28" s="8" t="s">
        <v>145</v>
      </c>
      <c r="C28" s="5">
        <v>12000</v>
      </c>
      <c r="D28" s="5">
        <v>330</v>
      </c>
      <c r="E28" s="5">
        <v>2</v>
      </c>
      <c r="F28" s="5">
        <v>0</v>
      </c>
      <c r="G28" s="5">
        <v>0</v>
      </c>
      <c r="H28" s="5">
        <v>40</v>
      </c>
      <c r="I28" s="5">
        <v>1</v>
      </c>
      <c r="J28" s="5">
        <v>0</v>
      </c>
      <c r="K28" s="5">
        <v>0</v>
      </c>
      <c r="M28" s="6">
        <v>6</v>
      </c>
      <c r="N28" s="6">
        <v>2</v>
      </c>
      <c r="O28" s="30">
        <f t="shared" ref="O28:O34" si="4">5+E28*3/2.4</f>
        <v>7.5</v>
      </c>
      <c r="P28" s="6">
        <v>12</v>
      </c>
      <c r="Q28" s="32">
        <f t="shared" ref="Q28:Q34" si="5">G28/15</f>
        <v>0</v>
      </c>
      <c r="R28" s="6">
        <v>0</v>
      </c>
      <c r="S28" s="6">
        <v>0</v>
      </c>
      <c r="T28" s="31">
        <f t="shared" ref="T28:T34" si="6">(J28-10)/20+K28/100</f>
        <v>-0.5</v>
      </c>
      <c r="U28" s="6">
        <v>1</v>
      </c>
      <c r="V28" s="30">
        <f>H28*D28/500</f>
        <v>26.4</v>
      </c>
      <c r="W28" s="6">
        <v>2</v>
      </c>
      <c r="X28" s="40" t="s">
        <v>153</v>
      </c>
    </row>
    <row r="29" spans="1:24" s="4" customFormat="1" ht="30" x14ac:dyDescent="0.25">
      <c r="A29" s="5" t="s">
        <v>18</v>
      </c>
      <c r="B29" s="35" t="s">
        <v>147</v>
      </c>
      <c r="C29" s="5">
        <v>9300</v>
      </c>
      <c r="D29" s="5">
        <v>20</v>
      </c>
      <c r="E29" s="5">
        <v>3.6</v>
      </c>
      <c r="F29" s="5">
        <v>0</v>
      </c>
      <c r="G29" s="5">
        <v>0</v>
      </c>
      <c r="H29" s="5">
        <v>76</v>
      </c>
      <c r="I29" s="5">
        <v>1</v>
      </c>
      <c r="J29" s="5">
        <v>0</v>
      </c>
      <c r="K29" s="5">
        <v>0</v>
      </c>
      <c r="M29" s="6">
        <v>6</v>
      </c>
      <c r="N29" s="6">
        <v>3</v>
      </c>
      <c r="O29" s="30">
        <f t="shared" si="4"/>
        <v>9.5</v>
      </c>
      <c r="P29" s="6">
        <v>15</v>
      </c>
      <c r="Q29" s="32">
        <f t="shared" si="5"/>
        <v>0</v>
      </c>
      <c r="R29" s="6">
        <v>0</v>
      </c>
      <c r="S29" s="6">
        <v>0</v>
      </c>
      <c r="T29" s="31">
        <f t="shared" si="6"/>
        <v>-0.5</v>
      </c>
      <c r="U29" s="6">
        <v>1</v>
      </c>
      <c r="V29" s="30">
        <f t="shared" ref="V29:V30" si="7">H29*D29/100</f>
        <v>15.2</v>
      </c>
      <c r="W29" s="6">
        <v>2</v>
      </c>
      <c r="X29" s="40" t="s">
        <v>152</v>
      </c>
    </row>
    <row r="30" spans="1:24" s="4" customFormat="1" ht="30" x14ac:dyDescent="0.25">
      <c r="A30" s="5" t="s">
        <v>18</v>
      </c>
      <c r="B30" s="8" t="s">
        <v>27</v>
      </c>
      <c r="C30" s="5">
        <v>10000</v>
      </c>
      <c r="D30" s="5">
        <v>12</v>
      </c>
      <c r="E30" s="5">
        <v>5</v>
      </c>
      <c r="F30" s="5">
        <v>0</v>
      </c>
      <c r="G30" s="5">
        <v>0</v>
      </c>
      <c r="H30" s="5">
        <v>85</v>
      </c>
      <c r="I30" s="5">
        <v>1</v>
      </c>
      <c r="J30" s="5">
        <v>0</v>
      </c>
      <c r="K30" s="5">
        <v>0</v>
      </c>
      <c r="M30" s="6">
        <v>6</v>
      </c>
      <c r="N30" s="6"/>
      <c r="O30" s="30">
        <f t="shared" si="4"/>
        <v>11.25</v>
      </c>
      <c r="P30" s="6"/>
      <c r="Q30" s="32">
        <f t="shared" si="5"/>
        <v>0</v>
      </c>
      <c r="R30" s="6"/>
      <c r="S30" s="6"/>
      <c r="T30" s="31">
        <f t="shared" si="6"/>
        <v>-0.5</v>
      </c>
      <c r="U30" s="6"/>
      <c r="V30" s="30">
        <f t="shared" si="7"/>
        <v>10.199999999999999</v>
      </c>
      <c r="W30" s="6"/>
      <c r="X30" s="34"/>
    </row>
    <row r="31" spans="1:24" s="4" customFormat="1" x14ac:dyDescent="0.25">
      <c r="A31" s="5" t="s">
        <v>13</v>
      </c>
      <c r="B31" s="35" t="s">
        <v>148</v>
      </c>
      <c r="C31" s="5">
        <v>8000</v>
      </c>
      <c r="D31" s="5">
        <v>20</v>
      </c>
      <c r="E31" s="5">
        <v>7.4</v>
      </c>
      <c r="F31" s="5">
        <v>0</v>
      </c>
      <c r="G31" s="5">
        <v>0</v>
      </c>
      <c r="H31" s="5">
        <v>88</v>
      </c>
      <c r="I31" s="5">
        <v>1</v>
      </c>
      <c r="J31" s="5">
        <v>0</v>
      </c>
      <c r="K31" s="5">
        <v>0</v>
      </c>
      <c r="M31" s="6">
        <v>5</v>
      </c>
      <c r="N31" s="6">
        <v>3</v>
      </c>
      <c r="O31" s="30">
        <f t="shared" si="4"/>
        <v>14.250000000000002</v>
      </c>
      <c r="P31" s="6">
        <v>15</v>
      </c>
      <c r="Q31" s="32">
        <f t="shared" si="5"/>
        <v>0</v>
      </c>
      <c r="R31" s="6">
        <v>0</v>
      </c>
      <c r="S31" s="6">
        <v>0</v>
      </c>
      <c r="T31" s="31">
        <f t="shared" si="6"/>
        <v>-0.5</v>
      </c>
      <c r="U31" s="6">
        <v>1</v>
      </c>
      <c r="V31" s="30">
        <f>H31*D31/100</f>
        <v>17.600000000000001</v>
      </c>
      <c r="W31" s="6">
        <v>2</v>
      </c>
      <c r="X31" s="40" t="s">
        <v>153</v>
      </c>
    </row>
    <row r="32" spans="1:24" s="4" customFormat="1" x14ac:dyDescent="0.25">
      <c r="A32" s="5" t="s">
        <v>15</v>
      </c>
      <c r="B32" s="35" t="s">
        <v>143</v>
      </c>
      <c r="C32" s="5">
        <v>1800</v>
      </c>
      <c r="D32" s="5">
        <v>600</v>
      </c>
      <c r="E32" s="5">
        <v>9</v>
      </c>
      <c r="F32" s="5">
        <v>0</v>
      </c>
      <c r="G32" s="5">
        <v>0</v>
      </c>
      <c r="H32" s="5">
        <v>12</v>
      </c>
      <c r="I32" s="5">
        <v>4</v>
      </c>
      <c r="J32" s="5">
        <v>67</v>
      </c>
      <c r="K32" s="5">
        <v>282</v>
      </c>
      <c r="M32" s="6">
        <v>3</v>
      </c>
      <c r="N32" s="6">
        <v>2</v>
      </c>
      <c r="O32" s="30">
        <f t="shared" si="4"/>
        <v>16.25</v>
      </c>
      <c r="P32" s="6">
        <v>15</v>
      </c>
      <c r="Q32" s="32">
        <f t="shared" si="5"/>
        <v>0</v>
      </c>
      <c r="R32" s="6">
        <v>1</v>
      </c>
      <c r="S32" s="6">
        <v>1</v>
      </c>
      <c r="T32" s="31">
        <f t="shared" si="6"/>
        <v>5.67</v>
      </c>
      <c r="U32" s="6">
        <v>5</v>
      </c>
      <c r="V32" s="30">
        <f>H32*D32/1000</f>
        <v>7.2</v>
      </c>
      <c r="W32" s="6">
        <v>4</v>
      </c>
      <c r="X32" s="40" t="s">
        <v>154</v>
      </c>
    </row>
    <row r="33" spans="1:24" s="4" customFormat="1" x14ac:dyDescent="0.25">
      <c r="A33" s="5" t="s">
        <v>13</v>
      </c>
      <c r="B33" s="35" t="s">
        <v>149</v>
      </c>
      <c r="C33" s="5">
        <v>2200</v>
      </c>
      <c r="D33" s="5">
        <v>800</v>
      </c>
      <c r="E33" s="5">
        <v>22</v>
      </c>
      <c r="F33" s="5">
        <v>10</v>
      </c>
      <c r="G33" s="5">
        <v>80</v>
      </c>
      <c r="H33" s="5">
        <v>20</v>
      </c>
      <c r="I33" s="5">
        <v>4</v>
      </c>
      <c r="J33" s="5">
        <v>40</v>
      </c>
      <c r="K33" s="5">
        <v>200</v>
      </c>
      <c r="M33" s="6">
        <v>3</v>
      </c>
      <c r="N33" s="6">
        <v>3</v>
      </c>
      <c r="O33" s="30">
        <f t="shared" si="4"/>
        <v>32.5</v>
      </c>
      <c r="P33" s="6">
        <v>33</v>
      </c>
      <c r="Q33" s="32">
        <f t="shared" si="5"/>
        <v>5.333333333333333</v>
      </c>
      <c r="R33" s="6">
        <v>5</v>
      </c>
      <c r="S33" s="6">
        <v>5</v>
      </c>
      <c r="T33" s="31">
        <f t="shared" si="6"/>
        <v>3.5</v>
      </c>
      <c r="U33" s="6">
        <v>4</v>
      </c>
      <c r="V33" s="30">
        <f t="shared" ref="V33:V34" si="8">H33*D33/1000</f>
        <v>16</v>
      </c>
      <c r="W33" s="6">
        <v>5</v>
      </c>
      <c r="X33" s="40" t="s">
        <v>154</v>
      </c>
    </row>
    <row r="34" spans="1:24" s="4" customFormat="1" x14ac:dyDescent="0.25">
      <c r="A34" s="5" t="s">
        <v>103</v>
      </c>
      <c r="B34" s="35" t="s">
        <v>151</v>
      </c>
      <c r="C34" s="5">
        <v>2400</v>
      </c>
      <c r="D34" s="5">
        <v>240</v>
      </c>
      <c r="E34" s="5">
        <v>3</v>
      </c>
      <c r="F34" s="5">
        <v>0</v>
      </c>
      <c r="G34" s="5">
        <v>0</v>
      </c>
      <c r="H34" s="5">
        <v>25</v>
      </c>
      <c r="I34" s="5">
        <v>1</v>
      </c>
      <c r="J34" s="5">
        <v>47</v>
      </c>
      <c r="K34" s="5">
        <v>200</v>
      </c>
      <c r="M34" s="6">
        <v>3</v>
      </c>
      <c r="N34" s="6">
        <v>2</v>
      </c>
      <c r="O34" s="30">
        <f t="shared" si="4"/>
        <v>8.75</v>
      </c>
      <c r="P34" s="6">
        <v>14</v>
      </c>
      <c r="Q34" s="32">
        <f t="shared" si="5"/>
        <v>0</v>
      </c>
      <c r="R34" s="6">
        <v>1</v>
      </c>
      <c r="S34" s="6">
        <v>1</v>
      </c>
      <c r="T34" s="31">
        <f t="shared" si="6"/>
        <v>3.85</v>
      </c>
      <c r="U34" s="6">
        <v>4</v>
      </c>
      <c r="V34" s="30">
        <f t="shared" si="8"/>
        <v>6</v>
      </c>
      <c r="W34" s="6">
        <v>4</v>
      </c>
      <c r="X34" s="40" t="s">
        <v>154</v>
      </c>
    </row>
    <row r="35" spans="1:24" s="39" customFormat="1" x14ac:dyDescent="0.25">
      <c r="A35" s="5"/>
      <c r="B35" s="8"/>
      <c r="C35" s="5"/>
      <c r="D35" s="5"/>
      <c r="E35" s="5"/>
      <c r="F35" s="5"/>
      <c r="G35" s="5"/>
      <c r="H35" s="5"/>
      <c r="I35" s="5"/>
      <c r="J35" s="5"/>
      <c r="K35" s="5"/>
      <c r="L35" s="4"/>
      <c r="M35" s="6"/>
      <c r="N35" s="6"/>
      <c r="O35" s="30"/>
      <c r="P35" s="6"/>
      <c r="Q35" s="6"/>
      <c r="R35" s="6"/>
      <c r="S35" s="6"/>
      <c r="T35" s="6"/>
      <c r="U35" s="6"/>
      <c r="V35" s="6"/>
      <c r="W35" s="6"/>
      <c r="X35" s="34"/>
    </row>
    <row r="36" spans="1:24" x14ac:dyDescent="0.25">
      <c r="A36" t="s">
        <v>160</v>
      </c>
      <c r="C36" s="42" t="s">
        <v>162</v>
      </c>
    </row>
    <row r="37" spans="1:24" s="4" customFormat="1" x14ac:dyDescent="0.25">
      <c r="A37" s="5" t="s">
        <v>13</v>
      </c>
      <c r="B37" s="35" t="s">
        <v>28</v>
      </c>
      <c r="C37" s="41">
        <v>3000</v>
      </c>
      <c r="D37" s="5">
        <v>20</v>
      </c>
      <c r="E37" s="5">
        <v>7.4</v>
      </c>
      <c r="F37" s="5">
        <v>0</v>
      </c>
      <c r="G37" s="5">
        <v>0</v>
      </c>
      <c r="H37" s="5">
        <v>88</v>
      </c>
      <c r="I37" s="5">
        <v>1</v>
      </c>
      <c r="J37" s="5">
        <v>0</v>
      </c>
      <c r="K37" s="5">
        <v>0</v>
      </c>
      <c r="M37" s="6">
        <v>2</v>
      </c>
      <c r="N37" s="6">
        <v>3</v>
      </c>
      <c r="O37" s="30">
        <f t="shared" ref="O37:O39" si="9">5+E37*3/2.4</f>
        <v>14.250000000000002</v>
      </c>
      <c r="P37" s="6">
        <v>15</v>
      </c>
      <c r="Q37" s="32">
        <f t="shared" ref="Q37:Q39" si="10">G37/15</f>
        <v>0</v>
      </c>
      <c r="R37" s="6">
        <v>0</v>
      </c>
      <c r="S37" s="6">
        <v>0</v>
      </c>
      <c r="T37" s="31">
        <f t="shared" ref="T37:T39" si="11">(J37-10)/20+K37/100</f>
        <v>-0.5</v>
      </c>
      <c r="U37" s="6">
        <v>1</v>
      </c>
      <c r="V37" s="30">
        <f t="shared" ref="V37:V39" si="12">H37/3.5</f>
        <v>25.142857142857142</v>
      </c>
      <c r="W37" s="6">
        <v>8</v>
      </c>
      <c r="X37" s="40" t="s">
        <v>166</v>
      </c>
    </row>
    <row r="38" spans="1:24" s="39" customFormat="1" x14ac:dyDescent="0.25">
      <c r="A38" s="5" t="s">
        <v>13</v>
      </c>
      <c r="B38" s="8" t="s">
        <v>157</v>
      </c>
      <c r="C38" s="5">
        <v>300</v>
      </c>
      <c r="D38" s="5">
        <v>13</v>
      </c>
      <c r="E38" s="5">
        <v>0.3</v>
      </c>
      <c r="F38" s="5">
        <v>0</v>
      </c>
      <c r="G38" s="5">
        <v>0</v>
      </c>
      <c r="H38" s="5">
        <v>37</v>
      </c>
      <c r="I38" s="5">
        <v>1</v>
      </c>
      <c r="J38" s="5">
        <v>0</v>
      </c>
      <c r="K38" s="5">
        <v>0</v>
      </c>
      <c r="L38" s="4"/>
      <c r="M38" s="6">
        <v>1</v>
      </c>
      <c r="N38" s="6"/>
      <c r="O38" s="30">
        <f t="shared" si="9"/>
        <v>5.375</v>
      </c>
      <c r="P38" s="33"/>
      <c r="Q38" s="32">
        <f t="shared" si="10"/>
        <v>0</v>
      </c>
      <c r="R38" s="6"/>
      <c r="S38" s="6"/>
      <c r="T38" s="31">
        <f t="shared" si="11"/>
        <v>-0.5</v>
      </c>
      <c r="U38" s="6"/>
      <c r="V38" s="30">
        <f t="shared" si="12"/>
        <v>10.571428571428571</v>
      </c>
      <c r="W38" s="6"/>
      <c r="X38" s="34"/>
    </row>
    <row r="39" spans="1:24" s="39" customFormat="1" ht="60" x14ac:dyDescent="0.25">
      <c r="A39" s="5" t="s">
        <v>13</v>
      </c>
      <c r="B39" s="35" t="s">
        <v>156</v>
      </c>
      <c r="C39" s="41">
        <v>1500</v>
      </c>
      <c r="D39" s="5">
        <v>13</v>
      </c>
      <c r="E39" s="5">
        <v>0.8</v>
      </c>
      <c r="F39" s="5">
        <v>0</v>
      </c>
      <c r="G39" s="5">
        <v>0</v>
      </c>
      <c r="H39" s="5">
        <v>50</v>
      </c>
      <c r="I39" s="5">
        <v>1</v>
      </c>
      <c r="J39" s="5">
        <v>0</v>
      </c>
      <c r="K39" s="5">
        <v>0</v>
      </c>
      <c r="L39" s="4"/>
      <c r="M39" s="6">
        <v>1</v>
      </c>
      <c r="N39" s="6">
        <v>2</v>
      </c>
      <c r="O39" s="30">
        <f t="shared" si="9"/>
        <v>6</v>
      </c>
      <c r="P39" s="6">
        <v>12</v>
      </c>
      <c r="Q39" s="32">
        <f t="shared" si="10"/>
        <v>0</v>
      </c>
      <c r="R39" s="6">
        <v>0</v>
      </c>
      <c r="S39" s="6">
        <v>0</v>
      </c>
      <c r="T39" s="31">
        <f t="shared" si="11"/>
        <v>-0.5</v>
      </c>
      <c r="U39" s="6">
        <v>1</v>
      </c>
      <c r="V39" s="30">
        <f t="shared" si="12"/>
        <v>14.285714285714286</v>
      </c>
      <c r="W39" s="6">
        <v>5</v>
      </c>
      <c r="X39" s="40" t="s">
        <v>165</v>
      </c>
    </row>
    <row r="40" spans="1:24" s="39" customFormat="1" x14ac:dyDescent="0.25">
      <c r="A40" s="5" t="s">
        <v>18</v>
      </c>
      <c r="B40" s="35" t="s">
        <v>159</v>
      </c>
      <c r="C40" s="41">
        <v>2000</v>
      </c>
      <c r="D40" s="5">
        <v>20</v>
      </c>
      <c r="E40" s="5">
        <v>3.6</v>
      </c>
      <c r="F40" s="5">
        <v>0</v>
      </c>
      <c r="G40" s="5">
        <v>0</v>
      </c>
      <c r="H40" s="5">
        <v>76</v>
      </c>
      <c r="I40" s="5">
        <v>1</v>
      </c>
      <c r="J40" s="5">
        <v>0</v>
      </c>
      <c r="K40" s="5">
        <v>0</v>
      </c>
      <c r="L40" s="4"/>
      <c r="M40" s="6">
        <v>2</v>
      </c>
      <c r="N40" s="6">
        <v>3</v>
      </c>
      <c r="O40" s="30">
        <f>5+E40*3/2.4</f>
        <v>9.5</v>
      </c>
      <c r="P40" s="6">
        <v>15</v>
      </c>
      <c r="Q40" s="32">
        <f>G40/15</f>
        <v>0</v>
      </c>
      <c r="R40" s="6">
        <v>0</v>
      </c>
      <c r="S40" s="6">
        <v>0</v>
      </c>
      <c r="T40" s="31">
        <f>(J40-10)/20+K40/100</f>
        <v>-0.5</v>
      </c>
      <c r="U40" s="6">
        <v>1</v>
      </c>
      <c r="V40" s="30">
        <f>H40/3.5</f>
        <v>21.714285714285715</v>
      </c>
      <c r="W40" s="6">
        <v>7</v>
      </c>
      <c r="X40" s="40" t="s">
        <v>166</v>
      </c>
    </row>
    <row r="41" spans="1:24" s="39" customFormat="1" ht="60" x14ac:dyDescent="0.25">
      <c r="A41" s="5" t="s">
        <v>18</v>
      </c>
      <c r="B41" s="51" t="s">
        <v>164</v>
      </c>
      <c r="C41" s="5">
        <v>1600</v>
      </c>
      <c r="D41" s="5">
        <v>20</v>
      </c>
      <c r="E41" s="5">
        <v>0.5</v>
      </c>
      <c r="F41" s="5">
        <v>0</v>
      </c>
      <c r="G41" s="5">
        <v>0</v>
      </c>
      <c r="H41" s="5">
        <v>45</v>
      </c>
      <c r="I41" s="5">
        <v>1</v>
      </c>
      <c r="J41" s="5">
        <v>0</v>
      </c>
      <c r="K41" s="5">
        <v>0</v>
      </c>
      <c r="L41" s="4"/>
      <c r="M41" s="6">
        <v>1</v>
      </c>
      <c r="N41" s="6">
        <v>2</v>
      </c>
      <c r="O41" s="48">
        <f>5+E41*3/2.4</f>
        <v>5.625</v>
      </c>
      <c r="P41" s="6">
        <v>10</v>
      </c>
      <c r="Q41" s="50">
        <f>G41/15</f>
        <v>0</v>
      </c>
      <c r="R41" s="6">
        <v>0</v>
      </c>
      <c r="S41" s="6">
        <v>0</v>
      </c>
      <c r="T41" s="49">
        <f>(J41-10)/20+K41/100</f>
        <v>-0.5</v>
      </c>
      <c r="U41" s="6">
        <v>1</v>
      </c>
      <c r="V41" s="48">
        <f>H41/3.5</f>
        <v>12.857142857142858</v>
      </c>
      <c r="W41" s="6">
        <v>4</v>
      </c>
      <c r="X41" s="40" t="s">
        <v>165</v>
      </c>
    </row>
    <row r="42" spans="1:24" s="39" customFormat="1" x14ac:dyDescent="0.25">
      <c r="A42" s="5"/>
      <c r="B42" s="8"/>
      <c r="C42" s="5"/>
      <c r="D42" s="5"/>
      <c r="E42" s="5"/>
      <c r="F42" s="5"/>
      <c r="G42" s="5"/>
      <c r="H42" s="5"/>
      <c r="I42" s="5"/>
      <c r="J42" s="5"/>
      <c r="K42" s="5"/>
      <c r="L42" s="4"/>
      <c r="M42" s="6"/>
      <c r="N42" s="6"/>
      <c r="O42" s="4"/>
      <c r="P42" s="6"/>
      <c r="Q42" s="6"/>
      <c r="R42" s="6"/>
      <c r="S42" s="6"/>
      <c r="T42" s="6"/>
      <c r="U42" s="6"/>
      <c r="V42" s="6"/>
      <c r="W42" s="6"/>
      <c r="X42" s="7"/>
    </row>
    <row r="43" spans="1:24" s="39" customFormat="1" x14ac:dyDescent="0.25">
      <c r="A43" s="5"/>
      <c r="B43" s="8"/>
      <c r="C43" s="5"/>
      <c r="D43" s="5"/>
      <c r="E43" s="5"/>
      <c r="F43" s="5"/>
      <c r="G43" s="5"/>
      <c r="H43" s="5"/>
      <c r="I43" s="5"/>
      <c r="J43" s="5"/>
      <c r="K43" s="5"/>
      <c r="L43" s="4"/>
      <c r="M43" s="6"/>
      <c r="N43" s="6"/>
      <c r="O43" s="4"/>
      <c r="P43" s="6"/>
      <c r="Q43" s="6"/>
      <c r="R43" s="6"/>
      <c r="S43" s="6"/>
      <c r="T43" s="6"/>
      <c r="U43" s="6"/>
      <c r="V43" s="6"/>
      <c r="W43" s="6"/>
      <c r="X43" s="7"/>
    </row>
    <row r="44" spans="1:24" s="39" customFormat="1" x14ac:dyDescent="0.25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M44" s="6"/>
      <c r="N44" s="6"/>
      <c r="P44" s="6"/>
      <c r="Q44" s="6"/>
      <c r="R44" s="6"/>
      <c r="S44" s="6"/>
      <c r="T44" s="6"/>
      <c r="U44" s="6"/>
      <c r="V44" s="6"/>
      <c r="W44" s="6"/>
      <c r="X44" s="7"/>
    </row>
    <row r="46" spans="1:24" x14ac:dyDescent="0.25">
      <c r="A46" t="s">
        <v>161</v>
      </c>
    </row>
    <row r="47" spans="1:24" s="4" customFormat="1" x14ac:dyDescent="0.25">
      <c r="A47" s="5" t="s">
        <v>15</v>
      </c>
      <c r="B47" s="8" t="s">
        <v>155</v>
      </c>
      <c r="C47" s="5">
        <v>20000</v>
      </c>
      <c r="D47" s="5">
        <v>2</v>
      </c>
      <c r="E47" s="5">
        <v>27</v>
      </c>
      <c r="F47" s="5">
        <v>12</v>
      </c>
      <c r="G47" s="5">
        <v>50</v>
      </c>
      <c r="H47" s="5">
        <v>155</v>
      </c>
      <c r="I47" s="5">
        <v>1</v>
      </c>
      <c r="J47" s="5">
        <v>39</v>
      </c>
      <c r="K47" s="5">
        <v>230</v>
      </c>
      <c r="M47" s="6">
        <v>7</v>
      </c>
      <c r="N47" s="6"/>
      <c r="P47" s="6"/>
      <c r="Q47" s="6"/>
      <c r="R47" s="6"/>
      <c r="S47" s="6"/>
      <c r="T47" s="6"/>
      <c r="U47" s="6"/>
      <c r="V47" s="6"/>
      <c r="W47" s="6"/>
      <c r="X47" s="7"/>
    </row>
    <row r="49" spans="1:24" s="47" customFormat="1" x14ac:dyDescent="0.25"/>
    <row r="50" spans="1:24" s="47" customFormat="1" x14ac:dyDescent="0.25">
      <c r="A50" s="52" t="s">
        <v>29</v>
      </c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</row>
    <row r="51" spans="1:24" s="47" customFormat="1" x14ac:dyDescent="0.25">
      <c r="A51" s="55" t="s">
        <v>18</v>
      </c>
      <c r="B51" s="58" t="s">
        <v>138</v>
      </c>
      <c r="C51" s="55">
        <v>12400</v>
      </c>
      <c r="D51" s="55">
        <v>2</v>
      </c>
      <c r="E51" s="55">
        <v>52</v>
      </c>
      <c r="F51" s="55">
        <v>60</v>
      </c>
      <c r="G51" s="55">
        <v>110</v>
      </c>
      <c r="H51" s="55">
        <v>152</v>
      </c>
      <c r="I51" s="55">
        <v>1</v>
      </c>
      <c r="J51" s="55">
        <v>28</v>
      </c>
      <c r="K51" s="55">
        <v>140</v>
      </c>
      <c r="L51" s="54"/>
      <c r="M51" s="56">
        <v>4</v>
      </c>
      <c r="N51" s="56">
        <v>7</v>
      </c>
      <c r="O51" s="45"/>
      <c r="P51" s="56">
        <v>80</v>
      </c>
      <c r="Q51" s="56"/>
      <c r="R51" s="56">
        <v>7</v>
      </c>
      <c r="S51" s="56">
        <v>7</v>
      </c>
      <c r="T51" s="56"/>
      <c r="U51" s="56">
        <v>2</v>
      </c>
      <c r="V51" s="56"/>
      <c r="W51" s="56">
        <v>15</v>
      </c>
      <c r="X51" s="57"/>
    </row>
    <row r="52" spans="1:24" s="47" customFormat="1" x14ac:dyDescent="0.25">
      <c r="A52" s="55" t="s">
        <v>15</v>
      </c>
      <c r="B52" s="58" t="s">
        <v>30</v>
      </c>
      <c r="C52" s="55">
        <v>11000</v>
      </c>
      <c r="D52" s="55">
        <v>3</v>
      </c>
      <c r="E52" s="55">
        <v>3</v>
      </c>
      <c r="F52" s="55">
        <v>0</v>
      </c>
      <c r="G52" s="55">
        <v>0</v>
      </c>
      <c r="H52" s="55">
        <v>105</v>
      </c>
      <c r="I52" s="55">
        <v>1</v>
      </c>
      <c r="J52" s="55">
        <v>0</v>
      </c>
      <c r="K52" s="55">
        <v>190</v>
      </c>
      <c r="L52" s="54"/>
      <c r="M52" s="56">
        <v>4</v>
      </c>
      <c r="N52" s="56">
        <v>4</v>
      </c>
      <c r="O52" s="45"/>
      <c r="P52" s="56">
        <v>15</v>
      </c>
      <c r="Q52" s="56"/>
      <c r="R52" s="56">
        <v>0</v>
      </c>
      <c r="S52" s="56">
        <v>0</v>
      </c>
      <c r="T52" s="56"/>
      <c r="U52" s="56">
        <v>1</v>
      </c>
      <c r="V52" s="56"/>
      <c r="W52" s="56">
        <v>10</v>
      </c>
      <c r="X52" s="57"/>
    </row>
    <row r="53" spans="1:24" s="47" customFormat="1" x14ac:dyDescent="0.25">
      <c r="A53" s="55"/>
      <c r="B53" s="58" t="s">
        <v>31</v>
      </c>
      <c r="C53" s="55">
        <v>23000</v>
      </c>
      <c r="D53" s="55">
        <v>2</v>
      </c>
      <c r="E53" s="55">
        <v>6</v>
      </c>
      <c r="F53" s="55">
        <v>0</v>
      </c>
      <c r="G53" s="55">
        <v>0</v>
      </c>
      <c r="H53" s="55">
        <v>155</v>
      </c>
      <c r="I53" s="55">
        <v>1</v>
      </c>
      <c r="J53" s="55">
        <v>0</v>
      </c>
      <c r="K53" s="55">
        <v>205</v>
      </c>
      <c r="L53" s="54"/>
      <c r="M53" s="56">
        <v>7</v>
      </c>
      <c r="N53" s="56">
        <v>6</v>
      </c>
      <c r="O53" s="45"/>
      <c r="P53" s="56">
        <v>17</v>
      </c>
      <c r="Q53" s="56"/>
      <c r="R53" s="56">
        <v>0</v>
      </c>
      <c r="S53" s="56">
        <v>0</v>
      </c>
      <c r="T53" s="56"/>
      <c r="U53" s="56">
        <v>1</v>
      </c>
      <c r="V53" s="56"/>
      <c r="W53" s="56">
        <v>15</v>
      </c>
      <c r="X53" s="57"/>
    </row>
    <row r="54" spans="1:24" s="47" customFormat="1" x14ac:dyDescent="0.25">
      <c r="A54" s="55" t="s">
        <v>13</v>
      </c>
      <c r="B54" s="58" t="s">
        <v>32</v>
      </c>
      <c r="C54" s="55">
        <v>13000</v>
      </c>
      <c r="D54" s="55">
        <v>2</v>
      </c>
      <c r="E54" s="55">
        <v>24</v>
      </c>
      <c r="F54" s="55">
        <v>10</v>
      </c>
      <c r="G54" s="55">
        <v>30</v>
      </c>
      <c r="H54" s="55">
        <v>150</v>
      </c>
      <c r="I54" s="55">
        <v>1</v>
      </c>
      <c r="J54" s="55">
        <v>42</v>
      </c>
      <c r="K54" s="55">
        <v>215</v>
      </c>
      <c r="L54" s="54"/>
      <c r="M54" s="56">
        <v>5</v>
      </c>
      <c r="N54" s="56">
        <v>5</v>
      </c>
      <c r="O54" s="45"/>
      <c r="P54" s="56">
        <v>25</v>
      </c>
      <c r="Q54" s="56"/>
      <c r="R54" s="56">
        <v>2</v>
      </c>
      <c r="S54" s="56">
        <v>2</v>
      </c>
      <c r="T54" s="56"/>
      <c r="U54" s="56">
        <v>4</v>
      </c>
      <c r="V54" s="56"/>
      <c r="W54" s="56">
        <v>15</v>
      </c>
      <c r="X54" s="57"/>
    </row>
    <row r="55" spans="1:24" s="47" customFormat="1" x14ac:dyDescent="0.25">
      <c r="A55" s="55" t="s">
        <v>15</v>
      </c>
      <c r="B55" s="58" t="s">
        <v>33</v>
      </c>
      <c r="C55" s="55">
        <v>23700</v>
      </c>
      <c r="D55" s="55">
        <v>1</v>
      </c>
      <c r="E55" s="55">
        <v>15</v>
      </c>
      <c r="F55" s="55">
        <v>0</v>
      </c>
      <c r="G55" s="55">
        <v>0</v>
      </c>
      <c r="H55" s="55">
        <v>155</v>
      </c>
      <c r="I55" s="55">
        <v>1</v>
      </c>
      <c r="J55" s="55">
        <v>0</v>
      </c>
      <c r="K55" s="55">
        <v>200</v>
      </c>
      <c r="L55" s="54"/>
      <c r="M55" s="56">
        <v>7</v>
      </c>
      <c r="N55" s="56">
        <v>6</v>
      </c>
      <c r="O55" s="45"/>
      <c r="P55" s="56">
        <v>17</v>
      </c>
      <c r="Q55" s="56"/>
      <c r="R55" s="56">
        <v>0</v>
      </c>
      <c r="S55" s="56">
        <v>0</v>
      </c>
      <c r="T55" s="56"/>
      <c r="U55" s="56">
        <v>1</v>
      </c>
      <c r="V55" s="56"/>
      <c r="W55" s="56">
        <v>15</v>
      </c>
      <c r="X55" s="57"/>
    </row>
    <row r="56" spans="1:24" s="47" customFormat="1" ht="30" x14ac:dyDescent="0.25">
      <c r="A56" s="55" t="s">
        <v>15</v>
      </c>
      <c r="B56" s="58" t="s">
        <v>34</v>
      </c>
      <c r="C56" s="55">
        <v>11000</v>
      </c>
      <c r="D56" s="55">
        <v>4</v>
      </c>
      <c r="E56" s="55">
        <v>10</v>
      </c>
      <c r="F56" s="55">
        <v>6</v>
      </c>
      <c r="G56" s="55">
        <v>13</v>
      </c>
      <c r="H56" s="55">
        <v>105</v>
      </c>
      <c r="I56" s="55">
        <v>1</v>
      </c>
      <c r="J56" s="55">
        <v>72</v>
      </c>
      <c r="K56" s="55">
        <v>320</v>
      </c>
      <c r="L56" s="54"/>
      <c r="M56" s="56">
        <v>4</v>
      </c>
      <c r="N56" s="56">
        <v>4</v>
      </c>
      <c r="O56" s="45"/>
      <c r="P56" s="56">
        <v>20</v>
      </c>
      <c r="Q56" s="56"/>
      <c r="R56" s="56">
        <v>1</v>
      </c>
      <c r="S56" s="56">
        <v>1</v>
      </c>
      <c r="T56" s="56"/>
      <c r="U56" s="56">
        <v>5</v>
      </c>
      <c r="V56" s="56"/>
      <c r="W56" s="56">
        <v>10</v>
      </c>
      <c r="X56" s="57"/>
    </row>
    <row r="57" spans="1:24" s="47" customFormat="1" ht="30" x14ac:dyDescent="0.25">
      <c r="A57" s="55" t="s">
        <v>15</v>
      </c>
      <c r="B57" s="58" t="s">
        <v>35</v>
      </c>
      <c r="C57" s="55">
        <v>11000</v>
      </c>
      <c r="D57" s="55">
        <v>3</v>
      </c>
      <c r="E57" s="55">
        <v>23</v>
      </c>
      <c r="F57" s="55">
        <v>12</v>
      </c>
      <c r="G57" s="55">
        <v>30</v>
      </c>
      <c r="H57" s="55">
        <v>105</v>
      </c>
      <c r="I57" s="55">
        <v>1</v>
      </c>
      <c r="J57" s="55">
        <v>39</v>
      </c>
      <c r="K57" s="55">
        <v>190</v>
      </c>
      <c r="L57" s="54"/>
      <c r="M57" s="56">
        <v>4</v>
      </c>
      <c r="N57" s="56">
        <v>4</v>
      </c>
      <c r="O57" s="45"/>
      <c r="P57" s="56">
        <v>25</v>
      </c>
      <c r="Q57" s="56"/>
      <c r="R57" s="56">
        <v>2</v>
      </c>
      <c r="S57" s="56">
        <v>2</v>
      </c>
      <c r="T57" s="56"/>
      <c r="U57" s="56">
        <v>4</v>
      </c>
      <c r="V57" s="56"/>
      <c r="W57" s="56">
        <v>10</v>
      </c>
      <c r="X57" s="57"/>
    </row>
    <row r="58" spans="1:24" s="47" customFormat="1" ht="30" x14ac:dyDescent="0.25">
      <c r="A58" s="55" t="s">
        <v>15</v>
      </c>
      <c r="B58" s="58" t="s">
        <v>36</v>
      </c>
      <c r="C58" s="55">
        <v>9600</v>
      </c>
      <c r="D58" s="55">
        <v>2</v>
      </c>
      <c r="E58" s="55">
        <v>15</v>
      </c>
      <c r="F58" s="55">
        <v>10</v>
      </c>
      <c r="G58" s="55">
        <v>44</v>
      </c>
      <c r="H58" s="55">
        <v>75</v>
      </c>
      <c r="I58" s="55">
        <v>1</v>
      </c>
      <c r="J58" s="55">
        <v>58</v>
      </c>
      <c r="K58" s="55">
        <v>160</v>
      </c>
      <c r="L58" s="54"/>
      <c r="M58" s="56">
        <v>4</v>
      </c>
      <c r="N58" s="56">
        <v>3</v>
      </c>
      <c r="O58" s="45"/>
      <c r="P58" s="56">
        <v>25</v>
      </c>
      <c r="Q58" s="56"/>
      <c r="R58" s="56">
        <v>2</v>
      </c>
      <c r="S58" s="56">
        <v>2</v>
      </c>
      <c r="T58" s="56"/>
      <c r="U58" s="56">
        <v>4</v>
      </c>
      <c r="V58" s="56"/>
      <c r="W58" s="56">
        <v>8</v>
      </c>
      <c r="X58" s="57"/>
    </row>
    <row r="59" spans="1:24" s="47" customFormat="1" ht="30" x14ac:dyDescent="0.25">
      <c r="A59" s="55" t="s">
        <v>18</v>
      </c>
      <c r="B59" s="58" t="s">
        <v>37</v>
      </c>
      <c r="C59" s="55">
        <v>18000</v>
      </c>
      <c r="D59" s="55">
        <v>1</v>
      </c>
      <c r="E59" s="55">
        <v>20</v>
      </c>
      <c r="F59" s="55">
        <v>0</v>
      </c>
      <c r="G59" s="55">
        <v>0</v>
      </c>
      <c r="H59" s="55">
        <v>203</v>
      </c>
      <c r="I59" s="55">
        <v>1</v>
      </c>
      <c r="J59" s="55">
        <v>0</v>
      </c>
      <c r="K59" s="55">
        <v>220</v>
      </c>
      <c r="L59" s="54"/>
      <c r="M59" s="56">
        <v>6</v>
      </c>
      <c r="N59" s="56">
        <v>7</v>
      </c>
      <c r="O59" s="45"/>
      <c r="P59" s="56">
        <v>18</v>
      </c>
      <c r="Q59" s="56"/>
      <c r="R59" s="56">
        <v>0</v>
      </c>
      <c r="S59" s="56">
        <v>0</v>
      </c>
      <c r="T59" s="56"/>
      <c r="U59" s="56">
        <v>1</v>
      </c>
      <c r="V59" s="56"/>
      <c r="W59" s="56">
        <v>20</v>
      </c>
      <c r="X59" s="57"/>
    </row>
    <row r="60" spans="1:24" s="47" customFormat="1" ht="30" x14ac:dyDescent="0.25">
      <c r="A60" s="55" t="s">
        <v>18</v>
      </c>
      <c r="B60" s="58" t="s">
        <v>38</v>
      </c>
      <c r="C60" s="55">
        <v>17200</v>
      </c>
      <c r="D60" s="55">
        <v>4</v>
      </c>
      <c r="E60" s="55">
        <v>8</v>
      </c>
      <c r="F60" s="55">
        <v>0</v>
      </c>
      <c r="G60" s="55">
        <v>0</v>
      </c>
      <c r="H60" s="55">
        <v>152</v>
      </c>
      <c r="I60" s="55">
        <v>1</v>
      </c>
      <c r="J60" s="55">
        <v>0</v>
      </c>
      <c r="K60" s="55">
        <v>200</v>
      </c>
      <c r="L60" s="54"/>
      <c r="M60" s="56">
        <v>6</v>
      </c>
      <c r="N60" s="56">
        <v>6</v>
      </c>
      <c r="O60" s="45"/>
      <c r="P60" s="56">
        <v>17</v>
      </c>
      <c r="Q60" s="56"/>
      <c r="R60" s="56">
        <v>0</v>
      </c>
      <c r="S60" s="56">
        <v>0</v>
      </c>
      <c r="T60" s="56"/>
      <c r="U60" s="56">
        <v>1</v>
      </c>
      <c r="V60" s="56"/>
      <c r="W60" s="56">
        <v>15</v>
      </c>
      <c r="X60" s="57"/>
    </row>
    <row r="61" spans="1:24" s="47" customFormat="1" ht="30" x14ac:dyDescent="0.25">
      <c r="A61" s="55" t="s">
        <v>18</v>
      </c>
      <c r="B61" s="58" t="s">
        <v>39</v>
      </c>
      <c r="C61" s="55">
        <v>11800</v>
      </c>
      <c r="D61" s="62">
        <v>5</v>
      </c>
      <c r="E61" s="55">
        <v>3</v>
      </c>
      <c r="F61" s="55">
        <v>0</v>
      </c>
      <c r="G61" s="55">
        <v>0</v>
      </c>
      <c r="H61" s="55">
        <v>122</v>
      </c>
      <c r="I61" s="55">
        <v>1</v>
      </c>
      <c r="J61" s="55">
        <v>0</v>
      </c>
      <c r="K61" s="55">
        <v>190</v>
      </c>
      <c r="L61" s="54"/>
      <c r="M61" s="56">
        <v>4</v>
      </c>
      <c r="N61" s="56">
        <v>3</v>
      </c>
      <c r="O61" s="45"/>
      <c r="P61" s="56">
        <v>16</v>
      </c>
      <c r="Q61" s="56"/>
      <c r="R61" s="56">
        <v>0</v>
      </c>
      <c r="S61" s="56">
        <v>0</v>
      </c>
      <c r="T61" s="56"/>
      <c r="U61" s="56">
        <v>1</v>
      </c>
      <c r="V61" s="56"/>
      <c r="W61" s="56">
        <v>12</v>
      </c>
      <c r="X61" s="57"/>
    </row>
    <row r="62" spans="1:24" s="52" customFormat="1" ht="60" x14ac:dyDescent="0.25">
      <c r="A62" s="55" t="s">
        <v>13</v>
      </c>
      <c r="B62" s="58" t="s">
        <v>163</v>
      </c>
      <c r="C62" s="55">
        <v>11000</v>
      </c>
      <c r="D62" s="55">
        <v>8</v>
      </c>
      <c r="E62" s="55">
        <v>4</v>
      </c>
      <c r="F62" s="55">
        <v>0</v>
      </c>
      <c r="G62" s="55">
        <v>0</v>
      </c>
      <c r="H62" s="55">
        <v>105</v>
      </c>
      <c r="I62" s="55">
        <v>1</v>
      </c>
      <c r="J62" s="55">
        <v>0</v>
      </c>
      <c r="K62" s="55">
        <v>0</v>
      </c>
      <c r="L62" s="54"/>
      <c r="M62" s="56">
        <v>5</v>
      </c>
      <c r="N62" s="44">
        <v>3</v>
      </c>
      <c r="O62" s="45"/>
      <c r="P62" s="44">
        <v>15</v>
      </c>
      <c r="Q62" s="45"/>
      <c r="R62" s="43">
        <v>1</v>
      </c>
      <c r="S62" s="43">
        <v>3</v>
      </c>
      <c r="T62" s="45"/>
      <c r="U62" s="43">
        <v>1</v>
      </c>
      <c r="V62" s="45"/>
      <c r="W62" s="43">
        <v>15</v>
      </c>
      <c r="X62" s="46" t="s">
        <v>167</v>
      </c>
    </row>
    <row r="65" spans="1:24" x14ac:dyDescent="0.25">
      <c r="A65" t="s">
        <v>40</v>
      </c>
    </row>
    <row r="66" spans="1:24" s="4" customFormat="1" x14ac:dyDescent="0.25">
      <c r="A66" s="5" t="s">
        <v>18</v>
      </c>
      <c r="B66" s="8" t="s">
        <v>41</v>
      </c>
      <c r="C66" s="5">
        <v>6000</v>
      </c>
      <c r="D66" s="5"/>
      <c r="E66" s="5">
        <v>5</v>
      </c>
      <c r="F66" s="5"/>
      <c r="G66" s="5" t="s">
        <v>42</v>
      </c>
      <c r="H66" s="5">
        <v>132</v>
      </c>
      <c r="I66" s="5"/>
      <c r="J66" s="5">
        <v>55</v>
      </c>
      <c r="K66" s="5"/>
      <c r="M66" s="6">
        <v>3</v>
      </c>
      <c r="N66" s="6"/>
      <c r="P66" s="6"/>
      <c r="Q66" s="6"/>
      <c r="R66" s="6"/>
      <c r="S66" s="6"/>
      <c r="T66" s="6"/>
      <c r="U66" s="6"/>
      <c r="V66" s="6"/>
      <c r="W66" s="6"/>
      <c r="X66" s="7"/>
    </row>
    <row r="67" spans="1:24" x14ac:dyDescent="0.25">
      <c r="A67" s="5" t="s">
        <v>43</v>
      </c>
      <c r="B67" s="8" t="s">
        <v>44</v>
      </c>
      <c r="C67" s="5">
        <v>300</v>
      </c>
      <c r="D67" s="5"/>
      <c r="E67" s="5" t="s">
        <v>45</v>
      </c>
      <c r="F67" s="5"/>
      <c r="G67" s="5"/>
      <c r="H67" s="5">
        <v>7.9</v>
      </c>
      <c r="I67" s="5"/>
      <c r="J67" s="5"/>
      <c r="K67" s="5"/>
      <c r="L67" s="4"/>
      <c r="M67" s="6">
        <v>1</v>
      </c>
      <c r="N67" s="6"/>
      <c r="O67" s="4"/>
      <c r="P67" s="6"/>
      <c r="Q67" s="6"/>
      <c r="R67" s="6"/>
      <c r="S67" s="6"/>
      <c r="T67" s="6"/>
      <c r="U67" s="6"/>
      <c r="V67" s="6"/>
      <c r="W67" s="6"/>
      <c r="X67" s="7"/>
    </row>
    <row r="68" spans="1:24" x14ac:dyDescent="0.25">
      <c r="A68" s="5" t="s">
        <v>18</v>
      </c>
      <c r="B68" s="8" t="s">
        <v>44</v>
      </c>
      <c r="C68" s="5">
        <v>300</v>
      </c>
      <c r="D68" s="5"/>
      <c r="E68" s="5" t="s">
        <v>46</v>
      </c>
      <c r="F68" s="5"/>
      <c r="G68" s="5"/>
      <c r="H68" s="5">
        <v>14.5</v>
      </c>
      <c r="I68" s="5"/>
      <c r="J68" s="5"/>
      <c r="K68" s="5"/>
      <c r="L68" s="4"/>
      <c r="O68" s="4"/>
    </row>
    <row r="69" spans="1:24" x14ac:dyDescent="0.25">
      <c r="B69" t="s">
        <v>47</v>
      </c>
    </row>
    <row r="70" spans="1:24" x14ac:dyDescent="0.25">
      <c r="B70" t="s">
        <v>48</v>
      </c>
    </row>
  </sheetData>
  <pageMargins left="0.70000000000000007" right="0.70000000000000007" top="1.1437000000000002" bottom="1.1437000000000002" header="0.75000000000000011" footer="0.75000000000000011"/>
  <pageSetup paperSize="9" fitToWidth="0" fitToHeight="0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O43"/>
  <sheetViews>
    <sheetView tabSelected="1" workbookViewId="0">
      <selection activeCell="B9" sqref="B9"/>
    </sheetView>
  </sheetViews>
  <sheetFormatPr defaultRowHeight="15" x14ac:dyDescent="0.25"/>
  <cols>
    <col min="1" max="1" width="9.5703125" style="11" customWidth="1"/>
    <col min="2" max="2" width="36.85546875" style="4" customWidth="1"/>
    <col min="3" max="3" width="22" style="4" customWidth="1"/>
    <col min="4" max="4" width="12" style="54" customWidth="1"/>
    <col min="5" max="5" width="10.28515625" style="54" customWidth="1"/>
    <col min="6" max="6" width="15" style="11" customWidth="1"/>
    <col min="7" max="14" width="9.5703125" style="11" customWidth="1"/>
    <col min="15" max="15" width="9.5703125" style="59" customWidth="1"/>
    <col min="16" max="16" width="9.5703125" style="11" customWidth="1"/>
    <col min="17" max="17" width="9.5703125" style="59" customWidth="1"/>
    <col min="18" max="18" width="9.5703125" style="11" customWidth="1"/>
    <col min="19" max="19" width="9.5703125" style="59" customWidth="1"/>
    <col min="20" max="20" width="7" style="11" customWidth="1"/>
    <col min="21" max="21" width="48.28515625" style="12" customWidth="1"/>
    <col min="22" max="1029" width="9.5703125" style="4" customWidth="1"/>
  </cols>
  <sheetData>
    <row r="1" spans="1:21" ht="30" x14ac:dyDescent="0.25">
      <c r="A1" s="1"/>
      <c r="B1" s="2" t="s">
        <v>171</v>
      </c>
      <c r="C1" s="66" t="s">
        <v>172</v>
      </c>
      <c r="D1" s="66" t="s">
        <v>169</v>
      </c>
      <c r="E1" s="65" t="s">
        <v>150</v>
      </c>
      <c r="F1" s="3" t="s">
        <v>49</v>
      </c>
      <c r="G1" s="1" t="s">
        <v>50</v>
      </c>
      <c r="H1" s="1" t="s">
        <v>2</v>
      </c>
      <c r="I1" s="1" t="s">
        <v>4</v>
      </c>
      <c r="J1" s="1" t="s">
        <v>168</v>
      </c>
      <c r="K1" s="1" t="s">
        <v>6</v>
      </c>
      <c r="L1" s="1" t="s">
        <v>7</v>
      </c>
      <c r="M1" s="1" t="s">
        <v>130</v>
      </c>
      <c r="N1" s="1" t="s">
        <v>8</v>
      </c>
      <c r="O1" s="53" t="s">
        <v>127</v>
      </c>
      <c r="P1" s="1" t="s">
        <v>9</v>
      </c>
      <c r="Q1" s="53" t="s">
        <v>128</v>
      </c>
      <c r="R1" s="1" t="s">
        <v>4</v>
      </c>
      <c r="S1" s="53" t="s">
        <v>129</v>
      </c>
      <c r="T1" s="1" t="s">
        <v>10</v>
      </c>
      <c r="U1" s="68" t="s">
        <v>11</v>
      </c>
    </row>
    <row r="2" spans="1:21" x14ac:dyDescent="0.25">
      <c r="A2" s="5" t="s">
        <v>15</v>
      </c>
      <c r="B2" s="8" t="s">
        <v>51</v>
      </c>
      <c r="C2" s="8"/>
      <c r="D2" s="58"/>
      <c r="E2" s="58"/>
      <c r="F2" s="5">
        <v>27000</v>
      </c>
      <c r="G2" s="5">
        <v>37000</v>
      </c>
      <c r="H2" s="5">
        <v>180</v>
      </c>
      <c r="I2" s="5">
        <v>61</v>
      </c>
      <c r="J2" s="63"/>
      <c r="K2" s="6">
        <v>7</v>
      </c>
      <c r="L2" s="6">
        <v>14</v>
      </c>
      <c r="M2" s="63">
        <f t="shared" ref="M2:M11" si="0">G2/25</f>
        <v>1480</v>
      </c>
      <c r="N2" s="6">
        <v>1500</v>
      </c>
      <c r="O2" s="63"/>
      <c r="P2" s="6">
        <v>5</v>
      </c>
      <c r="Q2" s="63"/>
      <c r="R2" s="6">
        <v>4</v>
      </c>
      <c r="S2" s="63"/>
      <c r="T2" s="6">
        <v>15</v>
      </c>
      <c r="U2" s="7" t="s">
        <v>52</v>
      </c>
    </row>
    <row r="3" spans="1:21" x14ac:dyDescent="0.25">
      <c r="A3" s="5" t="s">
        <v>15</v>
      </c>
      <c r="B3" s="8" t="s">
        <v>53</v>
      </c>
      <c r="C3" s="8"/>
      <c r="D3" s="58"/>
      <c r="E3" s="58"/>
      <c r="F3" s="5">
        <v>16000</v>
      </c>
      <c r="G3" s="5">
        <v>2000</v>
      </c>
      <c r="H3" s="5">
        <v>0</v>
      </c>
      <c r="I3" s="5">
        <v>67</v>
      </c>
      <c r="J3" s="63"/>
      <c r="K3" s="6">
        <v>5</v>
      </c>
      <c r="L3" s="6">
        <v>5</v>
      </c>
      <c r="M3" s="63">
        <f t="shared" si="0"/>
        <v>80</v>
      </c>
      <c r="N3" s="6">
        <v>100</v>
      </c>
      <c r="O3" s="63"/>
      <c r="P3" s="6">
        <v>0</v>
      </c>
      <c r="Q3" s="63"/>
      <c r="R3" s="6">
        <v>6</v>
      </c>
      <c r="S3" s="63"/>
      <c r="T3" s="6">
        <v>20</v>
      </c>
      <c r="U3" s="7" t="s">
        <v>54</v>
      </c>
    </row>
    <row r="4" spans="1:21" x14ac:dyDescent="0.25">
      <c r="A4" s="5" t="s">
        <v>15</v>
      </c>
      <c r="B4" s="8" t="s">
        <v>55</v>
      </c>
      <c r="C4" s="8"/>
      <c r="D4" s="58"/>
      <c r="E4" s="58"/>
      <c r="F4" s="5">
        <v>16000</v>
      </c>
      <c r="G4" s="5">
        <v>2000</v>
      </c>
      <c r="H4" s="5">
        <v>0</v>
      </c>
      <c r="I4" s="5">
        <v>67</v>
      </c>
      <c r="J4" s="63"/>
      <c r="K4" s="6">
        <v>5</v>
      </c>
      <c r="L4" s="6">
        <v>5</v>
      </c>
      <c r="M4" s="63">
        <f t="shared" si="0"/>
        <v>80</v>
      </c>
      <c r="N4" s="6">
        <v>100</v>
      </c>
      <c r="O4" s="63"/>
      <c r="P4" s="6">
        <v>0</v>
      </c>
      <c r="Q4" s="63"/>
      <c r="R4" s="6">
        <v>6</v>
      </c>
      <c r="S4" s="63"/>
      <c r="T4" s="6">
        <v>20</v>
      </c>
      <c r="U4" s="7" t="s">
        <v>56</v>
      </c>
    </row>
    <row r="5" spans="1:21" ht="45" x14ac:dyDescent="0.25">
      <c r="A5" s="5" t="s">
        <v>15</v>
      </c>
      <c r="B5" s="8" t="s">
        <v>174</v>
      </c>
      <c r="C5" s="8" t="s">
        <v>57</v>
      </c>
      <c r="D5" s="58"/>
      <c r="E5" s="58"/>
      <c r="F5" s="5">
        <v>23000</v>
      </c>
      <c r="G5" s="5">
        <v>26000</v>
      </c>
      <c r="H5" s="5">
        <v>300</v>
      </c>
      <c r="I5" s="5">
        <v>40</v>
      </c>
      <c r="J5" s="63"/>
      <c r="K5" s="6">
        <v>6</v>
      </c>
      <c r="L5" s="6">
        <v>10</v>
      </c>
      <c r="M5" s="63">
        <f t="shared" si="0"/>
        <v>1040</v>
      </c>
      <c r="N5" s="6">
        <v>1000</v>
      </c>
      <c r="O5" s="63"/>
      <c r="P5" s="6">
        <v>10</v>
      </c>
      <c r="Q5" s="63"/>
      <c r="R5" s="6">
        <v>4</v>
      </c>
      <c r="S5" s="63"/>
      <c r="T5" s="6">
        <v>35</v>
      </c>
      <c r="U5" s="7" t="s">
        <v>58</v>
      </c>
    </row>
    <row r="6" spans="1:21" ht="45" x14ac:dyDescent="0.25">
      <c r="A6" s="5" t="s">
        <v>15</v>
      </c>
      <c r="B6" s="8" t="s">
        <v>173</v>
      </c>
      <c r="C6" s="8" t="s">
        <v>59</v>
      </c>
      <c r="D6" s="58"/>
      <c r="E6" s="58"/>
      <c r="F6" s="5">
        <v>27000</v>
      </c>
      <c r="G6" s="5">
        <v>9200</v>
      </c>
      <c r="H6" s="5">
        <v>100</v>
      </c>
      <c r="I6" s="5">
        <v>60</v>
      </c>
      <c r="J6" s="63"/>
      <c r="K6" s="6">
        <v>7</v>
      </c>
      <c r="L6" s="6">
        <v>6</v>
      </c>
      <c r="M6" s="63">
        <f t="shared" si="0"/>
        <v>368</v>
      </c>
      <c r="N6" s="6">
        <v>370</v>
      </c>
      <c r="O6" s="63"/>
      <c r="P6" s="6">
        <v>3</v>
      </c>
      <c r="Q6" s="63"/>
      <c r="R6" s="6">
        <v>5</v>
      </c>
      <c r="S6" s="63"/>
      <c r="T6" s="6">
        <v>30</v>
      </c>
      <c r="U6" s="7" t="s">
        <v>60</v>
      </c>
    </row>
    <row r="7" spans="1:21" x14ac:dyDescent="0.25">
      <c r="A7" s="5" t="s">
        <v>13</v>
      </c>
      <c r="B7" s="8" t="s">
        <v>61</v>
      </c>
      <c r="C7" s="8"/>
      <c r="D7" s="58"/>
      <c r="E7" s="58"/>
      <c r="F7" s="5">
        <v>23000</v>
      </c>
      <c r="G7" s="5">
        <v>33000</v>
      </c>
      <c r="H7" s="5">
        <v>0</v>
      </c>
      <c r="I7" s="5">
        <v>65</v>
      </c>
      <c r="J7" s="63"/>
      <c r="K7" s="6">
        <v>7</v>
      </c>
      <c r="L7" s="6">
        <v>12</v>
      </c>
      <c r="M7" s="63">
        <f t="shared" si="0"/>
        <v>1320</v>
      </c>
      <c r="N7" s="6">
        <v>1320</v>
      </c>
      <c r="O7" s="63"/>
      <c r="P7" s="6">
        <v>0</v>
      </c>
      <c r="Q7" s="63"/>
      <c r="R7" s="6">
        <v>6</v>
      </c>
      <c r="S7" s="63"/>
      <c r="T7" s="6">
        <v>15</v>
      </c>
      <c r="U7" s="7" t="s">
        <v>52</v>
      </c>
    </row>
    <row r="8" spans="1:21" x14ac:dyDescent="0.25">
      <c r="A8" s="5" t="s">
        <v>13</v>
      </c>
      <c r="B8" s="8" t="s">
        <v>62</v>
      </c>
      <c r="C8" s="8"/>
      <c r="D8" s="58"/>
      <c r="E8" s="58"/>
      <c r="F8" s="5">
        <v>35000</v>
      </c>
      <c r="G8" s="5">
        <v>41000</v>
      </c>
      <c r="H8" s="5">
        <v>320</v>
      </c>
      <c r="I8" s="5">
        <v>56</v>
      </c>
      <c r="J8" s="63"/>
      <c r="K8" s="6">
        <v>8</v>
      </c>
      <c r="L8" s="6">
        <v>14</v>
      </c>
      <c r="M8" s="63">
        <f t="shared" si="0"/>
        <v>1640</v>
      </c>
      <c r="N8" s="6">
        <v>1600</v>
      </c>
      <c r="O8" s="63"/>
      <c r="P8" s="6">
        <v>10</v>
      </c>
      <c r="Q8" s="63"/>
      <c r="R8" s="6">
        <v>5</v>
      </c>
      <c r="S8" s="63"/>
      <c r="T8" s="6">
        <v>35</v>
      </c>
      <c r="U8" s="7" t="s">
        <v>58</v>
      </c>
    </row>
    <row r="9" spans="1:21" x14ac:dyDescent="0.25">
      <c r="A9" s="5" t="s">
        <v>13</v>
      </c>
      <c r="B9" s="8" t="s">
        <v>63</v>
      </c>
      <c r="C9" s="8"/>
      <c r="D9" s="58"/>
      <c r="E9" s="58"/>
      <c r="F9" s="5">
        <v>36000</v>
      </c>
      <c r="G9" s="5">
        <v>12000</v>
      </c>
      <c r="H9" s="5">
        <v>80</v>
      </c>
      <c r="I9" s="5">
        <v>52</v>
      </c>
      <c r="J9" s="63"/>
      <c r="K9" s="6">
        <v>8</v>
      </c>
      <c r="L9" s="6">
        <v>7</v>
      </c>
      <c r="M9" s="63">
        <f t="shared" si="0"/>
        <v>480</v>
      </c>
      <c r="N9" s="6">
        <v>500</v>
      </c>
      <c r="O9" s="63"/>
      <c r="P9" s="6">
        <v>2</v>
      </c>
      <c r="Q9" s="63"/>
      <c r="R9" s="6">
        <v>4</v>
      </c>
      <c r="S9" s="63"/>
      <c r="T9" s="6">
        <v>30</v>
      </c>
      <c r="U9" s="7" t="s">
        <v>60</v>
      </c>
    </row>
    <row r="10" spans="1:21" x14ac:dyDescent="0.25">
      <c r="A10" s="5" t="s">
        <v>13</v>
      </c>
      <c r="B10" s="8" t="s">
        <v>64</v>
      </c>
      <c r="C10" s="8"/>
      <c r="D10" s="58"/>
      <c r="E10" s="58"/>
      <c r="F10" s="5">
        <v>17500</v>
      </c>
      <c r="G10" s="5">
        <v>2200</v>
      </c>
      <c r="H10" s="5">
        <v>0</v>
      </c>
      <c r="I10" s="5">
        <v>67</v>
      </c>
      <c r="J10" s="63"/>
      <c r="K10" s="6">
        <v>5</v>
      </c>
      <c r="L10" s="6">
        <v>5</v>
      </c>
      <c r="M10" s="63">
        <f t="shared" si="0"/>
        <v>88</v>
      </c>
      <c r="N10" s="6">
        <v>105</v>
      </c>
      <c r="O10" s="63"/>
      <c r="P10" s="6">
        <v>0</v>
      </c>
      <c r="Q10" s="63"/>
      <c r="R10" s="6">
        <v>6</v>
      </c>
      <c r="S10" s="63"/>
      <c r="T10" s="6">
        <v>20</v>
      </c>
      <c r="U10" s="7" t="s">
        <v>54</v>
      </c>
    </row>
    <row r="11" spans="1:21" x14ac:dyDescent="0.25">
      <c r="A11" s="5" t="s">
        <v>13</v>
      </c>
      <c r="B11" s="8" t="s">
        <v>65</v>
      </c>
      <c r="C11" s="8"/>
      <c r="D11" s="58"/>
      <c r="E11" s="58"/>
      <c r="F11" s="5">
        <v>15000</v>
      </c>
      <c r="G11" s="5">
        <v>1300</v>
      </c>
      <c r="H11" s="5">
        <v>0</v>
      </c>
      <c r="I11" s="5">
        <v>60</v>
      </c>
      <c r="J11" s="63"/>
      <c r="K11" s="6">
        <v>5</v>
      </c>
      <c r="L11" s="6">
        <v>5</v>
      </c>
      <c r="M11" s="63">
        <f t="shared" si="0"/>
        <v>52</v>
      </c>
      <c r="N11" s="6">
        <v>52</v>
      </c>
      <c r="O11" s="63"/>
      <c r="P11" s="6">
        <v>0</v>
      </c>
      <c r="Q11" s="63"/>
      <c r="R11" s="6">
        <v>5</v>
      </c>
      <c r="S11" s="63"/>
      <c r="T11" s="6">
        <v>20</v>
      </c>
      <c r="U11" s="7" t="s">
        <v>56</v>
      </c>
    </row>
    <row r="12" spans="1:21" x14ac:dyDescent="0.25">
      <c r="A12" s="5" t="s">
        <v>18</v>
      </c>
      <c r="B12" s="8" t="s">
        <v>66</v>
      </c>
      <c r="C12" s="8"/>
      <c r="D12" s="58"/>
      <c r="E12" s="58"/>
      <c r="F12" s="5"/>
      <c r="G12" s="5"/>
      <c r="H12" s="5"/>
      <c r="I12" s="5"/>
      <c r="J12" s="63"/>
      <c r="K12" s="6"/>
      <c r="L12" s="6"/>
      <c r="M12" s="63"/>
      <c r="N12" s="6"/>
      <c r="O12" s="63"/>
      <c r="P12" s="6"/>
      <c r="Q12" s="63"/>
      <c r="R12" s="6"/>
      <c r="S12" s="63"/>
      <c r="T12" s="6"/>
      <c r="U12" s="7"/>
    </row>
    <row r="13" spans="1:21" x14ac:dyDescent="0.25">
      <c r="A13" s="5" t="s">
        <v>18</v>
      </c>
      <c r="B13" s="8" t="s">
        <v>67</v>
      </c>
      <c r="C13" s="8"/>
      <c r="D13" s="58"/>
      <c r="E13" s="58"/>
      <c r="F13" s="5">
        <v>30000</v>
      </c>
      <c r="G13" s="5">
        <v>24800</v>
      </c>
      <c r="H13" s="5">
        <v>225</v>
      </c>
      <c r="I13" s="5">
        <v>45</v>
      </c>
      <c r="J13" s="63"/>
      <c r="K13" s="6">
        <v>8</v>
      </c>
      <c r="L13" s="6">
        <v>10</v>
      </c>
      <c r="M13" s="63">
        <f t="shared" ref="M13:M19" si="1">G13/25</f>
        <v>992</v>
      </c>
      <c r="N13" s="6">
        <v>1000</v>
      </c>
      <c r="O13" s="63"/>
      <c r="P13" s="6">
        <v>7</v>
      </c>
      <c r="Q13" s="63"/>
      <c r="R13" s="6">
        <v>4</v>
      </c>
      <c r="S13" s="63"/>
      <c r="T13" s="6">
        <v>35</v>
      </c>
      <c r="U13" s="7" t="s">
        <v>58</v>
      </c>
    </row>
    <row r="14" spans="1:21" x14ac:dyDescent="0.25">
      <c r="A14" s="5" t="s">
        <v>18</v>
      </c>
      <c r="B14" s="8" t="s">
        <v>68</v>
      </c>
      <c r="C14" s="8"/>
      <c r="D14" s="58"/>
      <c r="E14" s="58"/>
      <c r="F14" s="5">
        <v>37000</v>
      </c>
      <c r="G14" s="5">
        <v>8000</v>
      </c>
      <c r="H14" s="5">
        <v>50</v>
      </c>
      <c r="I14" s="5">
        <v>66</v>
      </c>
      <c r="J14" s="63"/>
      <c r="K14" s="6">
        <v>8</v>
      </c>
      <c r="L14" s="6">
        <v>6</v>
      </c>
      <c r="M14" s="63">
        <f t="shared" si="1"/>
        <v>320</v>
      </c>
      <c r="N14" s="6">
        <v>320</v>
      </c>
      <c r="O14" s="63"/>
      <c r="P14" s="6">
        <v>2</v>
      </c>
      <c r="Q14" s="63"/>
      <c r="R14" s="6">
        <v>6</v>
      </c>
      <c r="S14" s="63"/>
      <c r="T14" s="6">
        <v>30</v>
      </c>
      <c r="U14" s="7" t="s">
        <v>60</v>
      </c>
    </row>
    <row r="15" spans="1:21" x14ac:dyDescent="0.25">
      <c r="A15" s="5" t="s">
        <v>18</v>
      </c>
      <c r="B15" s="8" t="s">
        <v>69</v>
      </c>
      <c r="C15" s="8"/>
      <c r="D15" s="58"/>
      <c r="E15" s="58"/>
      <c r="F15" s="5">
        <v>25000</v>
      </c>
      <c r="G15" s="5">
        <v>1700</v>
      </c>
      <c r="H15" s="5">
        <v>0</v>
      </c>
      <c r="I15" s="5">
        <v>74</v>
      </c>
      <c r="J15" s="63"/>
      <c r="K15" s="6">
        <v>7</v>
      </c>
      <c r="L15" s="6">
        <v>4</v>
      </c>
      <c r="M15" s="63">
        <f t="shared" si="1"/>
        <v>68</v>
      </c>
      <c r="N15" s="6">
        <v>70</v>
      </c>
      <c r="O15" s="63"/>
      <c r="P15" s="6">
        <v>0</v>
      </c>
      <c r="Q15" s="63"/>
      <c r="R15" s="6">
        <v>6</v>
      </c>
      <c r="S15" s="63"/>
      <c r="T15" s="6">
        <v>20</v>
      </c>
      <c r="U15" s="7" t="s">
        <v>54</v>
      </c>
    </row>
    <row r="16" spans="1:21" x14ac:dyDescent="0.25">
      <c r="A16" s="5" t="s">
        <v>18</v>
      </c>
      <c r="B16" s="8" t="s">
        <v>70</v>
      </c>
      <c r="C16" s="8"/>
      <c r="D16" s="58"/>
      <c r="E16" s="58"/>
      <c r="F16" s="5">
        <v>25000</v>
      </c>
      <c r="G16" s="5">
        <v>1600</v>
      </c>
      <c r="H16" s="5">
        <v>0</v>
      </c>
      <c r="I16" s="5">
        <v>73</v>
      </c>
      <c r="J16" s="63"/>
      <c r="K16" s="6">
        <v>7</v>
      </c>
      <c r="L16" s="6">
        <v>4</v>
      </c>
      <c r="M16" s="63">
        <f t="shared" si="1"/>
        <v>64</v>
      </c>
      <c r="N16" s="6">
        <v>70</v>
      </c>
      <c r="O16" s="63"/>
      <c r="P16" s="6">
        <v>0</v>
      </c>
      <c r="Q16" s="63"/>
      <c r="R16" s="6">
        <v>6</v>
      </c>
      <c r="S16" s="63"/>
      <c r="T16" s="6">
        <v>20</v>
      </c>
      <c r="U16" s="7" t="s">
        <v>56</v>
      </c>
    </row>
    <row r="17" spans="1:21" x14ac:dyDescent="0.25">
      <c r="A17" s="5" t="s">
        <v>15</v>
      </c>
      <c r="B17" s="8" t="s">
        <v>71</v>
      </c>
      <c r="C17" s="8"/>
      <c r="D17" s="58"/>
      <c r="E17" s="58"/>
      <c r="F17" s="5">
        <v>5000</v>
      </c>
      <c r="G17" s="5">
        <v>1600</v>
      </c>
      <c r="H17" s="5">
        <v>0</v>
      </c>
      <c r="I17" s="5" t="s">
        <v>72</v>
      </c>
      <c r="J17" s="63"/>
      <c r="K17" s="6">
        <v>3</v>
      </c>
      <c r="L17" s="6">
        <v>4</v>
      </c>
      <c r="M17" s="63">
        <f t="shared" si="1"/>
        <v>64</v>
      </c>
      <c r="N17" s="6">
        <v>70</v>
      </c>
      <c r="O17" s="63"/>
      <c r="P17" s="6">
        <v>0</v>
      </c>
      <c r="Q17" s="63"/>
      <c r="R17" s="9" t="s">
        <v>73</v>
      </c>
      <c r="S17" s="64"/>
      <c r="T17" s="6">
        <v>30</v>
      </c>
      <c r="U17" s="7" t="s">
        <v>74</v>
      </c>
    </row>
    <row r="18" spans="1:21" x14ac:dyDescent="0.25">
      <c r="A18" s="5" t="s">
        <v>13</v>
      </c>
      <c r="B18" s="8" t="s">
        <v>75</v>
      </c>
      <c r="C18" s="8"/>
      <c r="D18" s="58"/>
      <c r="E18" s="58"/>
      <c r="F18" s="5">
        <v>5000</v>
      </c>
      <c r="G18" s="5">
        <v>750</v>
      </c>
      <c r="H18" s="5">
        <v>0</v>
      </c>
      <c r="I18" s="5" t="s">
        <v>76</v>
      </c>
      <c r="J18" s="63"/>
      <c r="K18" s="6">
        <v>3</v>
      </c>
      <c r="L18" s="6">
        <v>3</v>
      </c>
      <c r="M18" s="63">
        <f t="shared" si="1"/>
        <v>30</v>
      </c>
      <c r="N18" s="6">
        <v>30</v>
      </c>
      <c r="O18" s="63"/>
      <c r="P18" s="6">
        <v>0</v>
      </c>
      <c r="Q18" s="63"/>
      <c r="R18" s="9" t="s">
        <v>73</v>
      </c>
      <c r="S18" s="64"/>
      <c r="T18" s="6">
        <v>30</v>
      </c>
      <c r="U18" s="7" t="s">
        <v>74</v>
      </c>
    </row>
    <row r="19" spans="1:21" x14ac:dyDescent="0.25">
      <c r="A19" s="5" t="s">
        <v>18</v>
      </c>
      <c r="B19" s="8" t="s">
        <v>77</v>
      </c>
      <c r="C19" s="8"/>
      <c r="D19" s="58"/>
      <c r="E19" s="58"/>
      <c r="F19" s="5">
        <v>5000</v>
      </c>
      <c r="G19" s="5">
        <v>577</v>
      </c>
      <c r="H19" s="5">
        <v>0</v>
      </c>
      <c r="I19" s="10" t="s">
        <v>78</v>
      </c>
      <c r="J19" s="63"/>
      <c r="K19" s="6">
        <v>3</v>
      </c>
      <c r="L19" s="6">
        <v>3</v>
      </c>
      <c r="M19" s="63">
        <f t="shared" si="1"/>
        <v>23.08</v>
      </c>
      <c r="N19" s="6">
        <v>30</v>
      </c>
      <c r="O19" s="63"/>
      <c r="P19" s="6">
        <v>0</v>
      </c>
      <c r="Q19" s="63"/>
      <c r="R19" s="9" t="s">
        <v>79</v>
      </c>
      <c r="S19" s="64"/>
      <c r="T19" s="6">
        <v>30</v>
      </c>
      <c r="U19" s="7" t="s">
        <v>74</v>
      </c>
    </row>
    <row r="20" spans="1:21" x14ac:dyDescent="0.25">
      <c r="A20" s="5"/>
      <c r="B20" s="8" t="s">
        <v>80</v>
      </c>
      <c r="C20" s="8"/>
      <c r="D20" s="58"/>
      <c r="E20" s="58"/>
      <c r="F20" s="5">
        <v>5000</v>
      </c>
      <c r="G20" s="5"/>
      <c r="H20" s="5"/>
      <c r="I20" s="5"/>
      <c r="J20" s="63"/>
      <c r="K20" s="6">
        <v>3</v>
      </c>
      <c r="L20" s="6"/>
      <c r="M20" s="63"/>
      <c r="N20" s="6"/>
      <c r="O20" s="63"/>
      <c r="P20" s="6"/>
      <c r="Q20" s="63"/>
      <c r="R20" s="6"/>
      <c r="S20" s="63"/>
      <c r="T20" s="6"/>
      <c r="U20" s="7"/>
    </row>
    <row r="21" spans="1:21" x14ac:dyDescent="0.25">
      <c r="B21" s="67" t="s">
        <v>170</v>
      </c>
      <c r="C21"/>
      <c r="D21" s="52"/>
      <c r="E21" s="52"/>
    </row>
    <row r="22" spans="1:21" x14ac:dyDescent="0.25">
      <c r="B22"/>
      <c r="C22"/>
      <c r="D22" s="52"/>
      <c r="E22" s="52"/>
    </row>
    <row r="23" spans="1:21" x14ac:dyDescent="0.25">
      <c r="B23"/>
      <c r="C23"/>
      <c r="D23" s="52"/>
      <c r="E23" s="52"/>
    </row>
    <row r="24" spans="1:21" x14ac:dyDescent="0.25">
      <c r="B24"/>
      <c r="C24"/>
      <c r="D24" s="52"/>
      <c r="E24" s="52"/>
    </row>
    <row r="25" spans="1:21" x14ac:dyDescent="0.25">
      <c r="B25"/>
      <c r="C25"/>
      <c r="D25" s="52"/>
      <c r="E25" s="52"/>
    </row>
    <row r="26" spans="1:21" x14ac:dyDescent="0.25">
      <c r="B26"/>
      <c r="C26"/>
      <c r="D26" s="52"/>
      <c r="E26" s="52"/>
    </row>
    <row r="27" spans="1:21" x14ac:dyDescent="0.25">
      <c r="B27"/>
      <c r="C27"/>
      <c r="D27" s="52"/>
      <c r="E27" s="52"/>
    </row>
    <row r="28" spans="1:21" x14ac:dyDescent="0.25">
      <c r="B28"/>
      <c r="C28"/>
      <c r="D28" s="52"/>
      <c r="E28" s="52"/>
    </row>
    <row r="29" spans="1:21" x14ac:dyDescent="0.25">
      <c r="B29"/>
      <c r="C29"/>
      <c r="D29" s="52"/>
      <c r="E29" s="52"/>
    </row>
    <row r="30" spans="1:21" x14ac:dyDescent="0.25">
      <c r="B30"/>
      <c r="C30"/>
      <c r="D30" s="52"/>
      <c r="E30" s="52"/>
    </row>
    <row r="31" spans="1:21" x14ac:dyDescent="0.25">
      <c r="B31"/>
      <c r="C31"/>
      <c r="D31" s="52"/>
      <c r="E31" s="52"/>
    </row>
    <row r="32" spans="1:21" x14ac:dyDescent="0.25">
      <c r="B32"/>
      <c r="C32"/>
      <c r="D32" s="52"/>
      <c r="E32" s="52"/>
    </row>
    <row r="33" spans="2:5" x14ac:dyDescent="0.25">
      <c r="B33"/>
      <c r="C33"/>
      <c r="D33" s="52"/>
      <c r="E33" s="52"/>
    </row>
    <row r="34" spans="2:5" x14ac:dyDescent="0.25">
      <c r="B34"/>
      <c r="C34"/>
      <c r="D34" s="52"/>
      <c r="E34" s="52"/>
    </row>
    <row r="35" spans="2:5" x14ac:dyDescent="0.25">
      <c r="B35"/>
      <c r="C35"/>
      <c r="D35" s="52"/>
      <c r="E35" s="52"/>
    </row>
    <row r="36" spans="2:5" x14ac:dyDescent="0.25">
      <c r="B36"/>
      <c r="C36"/>
      <c r="D36" s="52"/>
      <c r="E36" s="52"/>
    </row>
    <row r="37" spans="2:5" x14ac:dyDescent="0.25">
      <c r="B37"/>
      <c r="C37"/>
      <c r="D37" s="52"/>
      <c r="E37" s="52"/>
    </row>
    <row r="38" spans="2:5" x14ac:dyDescent="0.25">
      <c r="B38"/>
      <c r="C38"/>
      <c r="D38" s="52"/>
      <c r="E38" s="52"/>
    </row>
    <row r="39" spans="2:5" x14ac:dyDescent="0.25">
      <c r="B39"/>
      <c r="C39"/>
      <c r="D39" s="52"/>
      <c r="E39" s="52"/>
    </row>
    <row r="40" spans="2:5" x14ac:dyDescent="0.25">
      <c r="B40"/>
      <c r="C40"/>
      <c r="D40" s="52"/>
      <c r="E40" s="52"/>
    </row>
    <row r="41" spans="2:5" x14ac:dyDescent="0.25">
      <c r="B41" s="13"/>
      <c r="C41" s="13"/>
      <c r="D41" s="60"/>
      <c r="E41" s="60"/>
    </row>
    <row r="42" spans="2:5" x14ac:dyDescent="0.25">
      <c r="B42" s="13"/>
      <c r="C42" s="13"/>
      <c r="D42" s="60"/>
      <c r="E42" s="60"/>
    </row>
    <row r="43" spans="2:5" x14ac:dyDescent="0.25">
      <c r="B43" s="14" t="s">
        <v>81</v>
      </c>
      <c r="C43" s="14"/>
      <c r="D43" s="61"/>
      <c r="E43" s="61"/>
    </row>
  </sheetData>
  <hyperlinks>
    <hyperlink ref="B43" r:id="rId1"/>
  </hyperlinks>
  <pageMargins left="0.70000000000000007" right="0.70000000000000007" top="1.1437000000000002" bottom="1.1437000000000002" header="0.75000000000000011" footer="0.75000000000000011"/>
  <pageSetup paperSize="9" fitToWidth="0" fitToHeight="0" orientation="portrait" verticalDpi="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3"/>
  <sheetViews>
    <sheetView workbookViewId="0"/>
  </sheetViews>
  <sheetFormatPr defaultRowHeight="15" x14ac:dyDescent="0.25"/>
  <cols>
    <col min="1" max="2" width="9.5703125" style="20" customWidth="1"/>
    <col min="3" max="4" width="14.85546875" style="20" customWidth="1"/>
    <col min="5" max="5" width="12.5703125" style="20" customWidth="1"/>
    <col min="6" max="6" width="39.7109375" style="20" customWidth="1"/>
    <col min="7" max="7" width="42" style="20" customWidth="1"/>
    <col min="8" max="12" width="9.5703125" style="25" customWidth="1"/>
    <col min="13" max="13" width="63.42578125" style="26" customWidth="1"/>
    <col min="14" max="1024" width="9.5703125" style="20" customWidth="1"/>
  </cols>
  <sheetData>
    <row r="1" spans="1:13" ht="30" x14ac:dyDescent="0.25">
      <c r="A1" s="15" t="s">
        <v>82</v>
      </c>
      <c r="B1" s="15" t="s">
        <v>83</v>
      </c>
      <c r="C1" s="15" t="s">
        <v>84</v>
      </c>
      <c r="D1" s="16" t="s">
        <v>85</v>
      </c>
      <c r="E1" s="17" t="s">
        <v>86</v>
      </c>
      <c r="F1" s="15" t="s">
        <v>87</v>
      </c>
      <c r="G1" s="15" t="s">
        <v>88</v>
      </c>
      <c r="H1" s="18" t="s">
        <v>7</v>
      </c>
      <c r="I1" s="18" t="s">
        <v>8</v>
      </c>
      <c r="J1" s="18" t="s">
        <v>9</v>
      </c>
      <c r="K1" s="18" t="s">
        <v>10</v>
      </c>
      <c r="L1" s="18" t="s">
        <v>4</v>
      </c>
      <c r="M1" s="19" t="s">
        <v>11</v>
      </c>
    </row>
    <row r="2" spans="1:13" x14ac:dyDescent="0.25">
      <c r="A2" s="21" t="s">
        <v>15</v>
      </c>
      <c r="B2" s="21" t="s">
        <v>89</v>
      </c>
      <c r="C2" s="5">
        <v>512</v>
      </c>
      <c r="D2" s="5">
        <v>4</v>
      </c>
      <c r="E2" s="5">
        <v>0</v>
      </c>
      <c r="F2" s="22" t="s">
        <v>90</v>
      </c>
      <c r="G2" s="22" t="s">
        <v>91</v>
      </c>
      <c r="H2" s="6">
        <v>5</v>
      </c>
      <c r="I2" s="6">
        <v>28</v>
      </c>
      <c r="J2" s="6">
        <v>4</v>
      </c>
      <c r="K2" s="6">
        <v>10</v>
      </c>
      <c r="L2" s="6">
        <v>9</v>
      </c>
      <c r="M2" s="7" t="s">
        <v>92</v>
      </c>
    </row>
    <row r="3" spans="1:13" x14ac:dyDescent="0.25">
      <c r="A3" s="21" t="s">
        <v>15</v>
      </c>
      <c r="B3" s="21" t="s">
        <v>93</v>
      </c>
      <c r="C3" s="5">
        <v>640</v>
      </c>
      <c r="D3" s="5">
        <v>6</v>
      </c>
      <c r="E3" s="5">
        <v>1800</v>
      </c>
      <c r="F3" s="22" t="s">
        <v>94</v>
      </c>
      <c r="G3" s="22" t="s">
        <v>95</v>
      </c>
      <c r="H3" s="6">
        <v>6</v>
      </c>
      <c r="I3" s="6">
        <v>27</v>
      </c>
      <c r="J3" s="6">
        <v>2</v>
      </c>
      <c r="K3" s="6">
        <v>10</v>
      </c>
      <c r="L3" s="6">
        <v>11</v>
      </c>
      <c r="M3" s="7" t="s">
        <v>96</v>
      </c>
    </row>
    <row r="4" spans="1:13" x14ac:dyDescent="0.25">
      <c r="A4" s="23"/>
      <c r="B4" s="23"/>
      <c r="C4" s="5"/>
      <c r="D4" s="5"/>
      <c r="E4" s="5"/>
      <c r="F4" s="24"/>
      <c r="G4" s="24"/>
      <c r="H4" s="6"/>
      <c r="I4" s="6"/>
      <c r="J4" s="6"/>
      <c r="K4" s="6"/>
      <c r="L4" s="6"/>
      <c r="M4" s="7"/>
    </row>
    <row r="5" spans="1:13" ht="45" x14ac:dyDescent="0.25">
      <c r="A5" s="21" t="s">
        <v>13</v>
      </c>
      <c r="B5" s="21" t="s">
        <v>97</v>
      </c>
      <c r="C5" s="5">
        <v>560</v>
      </c>
      <c r="D5" s="5"/>
      <c r="E5" s="5"/>
      <c r="F5" s="22" t="s">
        <v>98</v>
      </c>
      <c r="G5" s="22" t="s">
        <v>99</v>
      </c>
      <c r="H5" s="6">
        <v>5</v>
      </c>
      <c r="I5" s="6">
        <v>30</v>
      </c>
      <c r="J5" s="6">
        <v>3</v>
      </c>
      <c r="K5" s="6">
        <v>11</v>
      </c>
      <c r="L5" s="6">
        <v>9</v>
      </c>
      <c r="M5" s="7" t="s">
        <v>92</v>
      </c>
    </row>
    <row r="6" spans="1:13" ht="45" x14ac:dyDescent="0.25">
      <c r="A6" s="21" t="s">
        <v>13</v>
      </c>
      <c r="B6" s="21" t="s">
        <v>100</v>
      </c>
      <c r="C6" s="5">
        <v>653</v>
      </c>
      <c r="D6" s="5"/>
      <c r="E6" s="5"/>
      <c r="F6" s="22" t="s">
        <v>101</v>
      </c>
      <c r="G6" s="22" t="s">
        <v>102</v>
      </c>
      <c r="H6" s="6">
        <v>6</v>
      </c>
      <c r="I6" s="6">
        <v>23</v>
      </c>
      <c r="J6" s="6">
        <v>4</v>
      </c>
      <c r="K6" s="6">
        <v>10</v>
      </c>
      <c r="L6" s="6">
        <v>11</v>
      </c>
      <c r="M6" s="7" t="s">
        <v>96</v>
      </c>
    </row>
    <row r="7" spans="1:13" x14ac:dyDescent="0.25">
      <c r="A7" s="23"/>
      <c r="B7" s="23"/>
      <c r="C7" s="5"/>
      <c r="D7" s="5"/>
      <c r="E7" s="5"/>
      <c r="F7" s="24"/>
      <c r="G7" s="24"/>
      <c r="H7" s="6"/>
      <c r="I7" s="6"/>
      <c r="J7" s="6"/>
      <c r="K7" s="6"/>
      <c r="L7" s="6"/>
      <c r="M7" s="7"/>
    </row>
    <row r="8" spans="1:13" ht="30" x14ac:dyDescent="0.25">
      <c r="A8" s="21" t="s">
        <v>103</v>
      </c>
      <c r="B8" s="21" t="s">
        <v>104</v>
      </c>
      <c r="C8" s="5">
        <v>592</v>
      </c>
      <c r="D8" s="5"/>
      <c r="E8" s="5"/>
      <c r="F8" s="22" t="s">
        <v>105</v>
      </c>
      <c r="G8" s="22" t="s">
        <v>99</v>
      </c>
      <c r="H8" s="6">
        <v>5</v>
      </c>
      <c r="I8" s="6">
        <v>21</v>
      </c>
      <c r="J8" s="6">
        <v>4</v>
      </c>
      <c r="K8" s="6">
        <v>10</v>
      </c>
      <c r="L8" s="6">
        <v>10</v>
      </c>
      <c r="M8" s="7" t="s">
        <v>106</v>
      </c>
    </row>
    <row r="9" spans="1:13" ht="30" x14ac:dyDescent="0.25">
      <c r="A9" s="21" t="s">
        <v>103</v>
      </c>
      <c r="B9" s="21" t="s">
        <v>107</v>
      </c>
      <c r="C9" s="5">
        <v>414</v>
      </c>
      <c r="D9" s="5"/>
      <c r="E9" s="5"/>
      <c r="F9" s="22" t="s">
        <v>108</v>
      </c>
      <c r="G9" s="22" t="s">
        <v>102</v>
      </c>
      <c r="H9" s="6">
        <v>6</v>
      </c>
      <c r="I9" s="6">
        <v>25</v>
      </c>
      <c r="J9" s="6">
        <v>3</v>
      </c>
      <c r="K9" s="6">
        <v>10</v>
      </c>
      <c r="L9" s="6">
        <v>7</v>
      </c>
      <c r="M9" s="7" t="s">
        <v>96</v>
      </c>
    </row>
    <row r="10" spans="1:13" x14ac:dyDescent="0.25">
      <c r="A10" s="21"/>
      <c r="B10" s="21"/>
      <c r="C10" s="5"/>
      <c r="D10" s="5"/>
      <c r="E10" s="5"/>
      <c r="F10" s="22"/>
      <c r="G10" s="22"/>
      <c r="H10" s="6"/>
      <c r="I10" s="6"/>
      <c r="J10" s="6"/>
      <c r="K10" s="6"/>
      <c r="L10" s="6"/>
      <c r="M10" s="7"/>
    </row>
    <row r="11" spans="1:13" ht="30" x14ac:dyDescent="0.25">
      <c r="A11" s="21" t="s">
        <v>103</v>
      </c>
      <c r="B11" s="21" t="s">
        <v>109</v>
      </c>
      <c r="C11" s="5">
        <v>410</v>
      </c>
      <c r="D11" s="5"/>
      <c r="E11" s="5"/>
      <c r="F11" s="22" t="s">
        <v>110</v>
      </c>
      <c r="G11" s="22" t="s">
        <v>111</v>
      </c>
      <c r="H11" s="6">
        <v>7</v>
      </c>
      <c r="I11" s="6">
        <v>23</v>
      </c>
      <c r="J11" s="6">
        <v>0</v>
      </c>
      <c r="K11" s="6">
        <v>6</v>
      </c>
      <c r="L11" s="6">
        <v>6</v>
      </c>
      <c r="M11" s="7" t="s">
        <v>112</v>
      </c>
    </row>
    <row r="12" spans="1:13" ht="45" x14ac:dyDescent="0.25">
      <c r="A12" s="21" t="s">
        <v>15</v>
      </c>
      <c r="B12" s="21" t="s">
        <v>113</v>
      </c>
      <c r="C12" s="5">
        <v>320</v>
      </c>
      <c r="D12" s="5"/>
      <c r="E12" s="5"/>
      <c r="F12" s="22" t="s">
        <v>114</v>
      </c>
      <c r="G12" s="22" t="s">
        <v>99</v>
      </c>
      <c r="H12" s="6">
        <v>7</v>
      </c>
      <c r="I12" s="6">
        <v>18</v>
      </c>
      <c r="J12" s="6">
        <v>0</v>
      </c>
      <c r="K12" s="6">
        <v>7</v>
      </c>
      <c r="L12" s="6">
        <v>5</v>
      </c>
      <c r="M12" s="7" t="s">
        <v>112</v>
      </c>
    </row>
    <row r="13" spans="1:13" ht="30" x14ac:dyDescent="0.25">
      <c r="A13" s="21"/>
      <c r="B13" s="21" t="s">
        <v>115</v>
      </c>
      <c r="C13" s="5">
        <v>310</v>
      </c>
      <c r="D13" s="5"/>
      <c r="E13" s="5"/>
      <c r="F13" s="22" t="s">
        <v>116</v>
      </c>
      <c r="G13" s="22" t="s">
        <v>91</v>
      </c>
      <c r="H13" s="6">
        <v>7</v>
      </c>
      <c r="I13" s="6">
        <v>20</v>
      </c>
      <c r="J13" s="6">
        <v>3</v>
      </c>
      <c r="K13" s="6">
        <v>5</v>
      </c>
      <c r="L13" s="6">
        <v>5</v>
      </c>
      <c r="M13" s="7" t="s">
        <v>112</v>
      </c>
    </row>
  </sheetData>
  <pageMargins left="0.70000000000000007" right="0.70000000000000007" top="1.1437000000000002" bottom="1.1437000000000002" header="0.75000000000000011" footer="0.75000000000000011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Tanks&amp;Guns</vt:lpstr>
      <vt:lpstr>ships</vt:lpstr>
      <vt:lpstr>planes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cp:revision>6</cp:revision>
  <dcterms:created xsi:type="dcterms:W3CDTF">2006-09-16T00:00:00Z</dcterms:created>
  <dcterms:modified xsi:type="dcterms:W3CDTF">2017-09-20T20:15:18Z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